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5480" windowHeight="7815" activeTab="0"/>
  </bookViews>
  <sheets>
    <sheet name="Sheet2" sheetId="1" r:id="rId1"/>
    <sheet name="Sheet3" sheetId="2" r:id="rId2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<sst xmlns="http://schemas.openxmlformats.org/spreadsheetml/2006/main" count="1267" uniqueCount="486">
  <si>
    <t>NO URT</t>
  </si>
  <si>
    <t>NO MAP</t>
  </si>
  <si>
    <t>NAMA MAHASISWA</t>
  </si>
  <si>
    <t>bea1</t>
  </si>
  <si>
    <t>bea2</t>
  </si>
  <si>
    <t>bea3</t>
  </si>
  <si>
    <t>J/K</t>
  </si>
  <si>
    <t>NIM</t>
  </si>
  <si>
    <t>FAK</t>
  </si>
  <si>
    <t>PRODI</t>
  </si>
  <si>
    <t>kps</t>
  </si>
  <si>
    <t>PekAyah</t>
  </si>
  <si>
    <t>PekIbu</t>
  </si>
  <si>
    <t>STS</t>
  </si>
  <si>
    <t>pendayah</t>
  </si>
  <si>
    <t>pendibu</t>
  </si>
  <si>
    <t>jumlah Penghasilan</t>
  </si>
  <si>
    <t>rek_listrik</t>
  </si>
  <si>
    <t>rek_telp</t>
  </si>
  <si>
    <t>TGGN</t>
  </si>
  <si>
    <t>PERKAPITA</t>
  </si>
  <si>
    <t>ipk</t>
  </si>
  <si>
    <t>sksn</t>
  </si>
  <si>
    <t>skstot</t>
  </si>
  <si>
    <t>thaka1</t>
  </si>
  <si>
    <t>sksn1</t>
  </si>
  <si>
    <t>sks1</t>
  </si>
  <si>
    <t>ip1</t>
  </si>
  <si>
    <t>thaka2</t>
  </si>
  <si>
    <t>sksn2</t>
  </si>
  <si>
    <t>sks2</t>
  </si>
  <si>
    <t>ip2</t>
  </si>
  <si>
    <t>thaka3</t>
  </si>
  <si>
    <t>sksn3</t>
  </si>
  <si>
    <t>sks3</t>
  </si>
  <si>
    <t>ip3</t>
  </si>
  <si>
    <t>thaka4</t>
  </si>
  <si>
    <t>sksn4</t>
  </si>
  <si>
    <t>sks4</t>
  </si>
  <si>
    <t>ip4</t>
  </si>
  <si>
    <t>thaka5</t>
  </si>
  <si>
    <t>sksn5</t>
  </si>
  <si>
    <t>sks5</t>
  </si>
  <si>
    <t>ip5</t>
  </si>
  <si>
    <t>thaka6</t>
  </si>
  <si>
    <t>sksn6</t>
  </si>
  <si>
    <t>sks6</t>
  </si>
  <si>
    <t>ip6</t>
  </si>
  <si>
    <t>thaka7</t>
  </si>
  <si>
    <t>sksn7</t>
  </si>
  <si>
    <t>sks7</t>
  </si>
  <si>
    <t>ip7</t>
  </si>
  <si>
    <t>thaka8</t>
  </si>
  <si>
    <t>sksn8</t>
  </si>
  <si>
    <t>sks8</t>
  </si>
  <si>
    <t>ip8</t>
  </si>
  <si>
    <t>jabatan</t>
  </si>
  <si>
    <t>SKOR JAB</t>
  </si>
  <si>
    <t>SMT</t>
  </si>
  <si>
    <t>jml_akt</t>
  </si>
  <si>
    <t>judul</t>
  </si>
  <si>
    <t>ket</t>
  </si>
  <si>
    <t>Asal Daerah</t>
  </si>
  <si>
    <t>Kab. Situbondo</t>
  </si>
  <si>
    <t>L/IRA</t>
  </si>
  <si>
    <t>08563528353, 083834560446</t>
  </si>
  <si>
    <t>3,42</t>
  </si>
  <si>
    <t>72,1</t>
  </si>
  <si>
    <t>2011(1)</t>
  </si>
  <si>
    <t>OL</t>
  </si>
  <si>
    <t>Swasta</t>
  </si>
  <si>
    <t>PBIM</t>
  </si>
  <si>
    <t>S1 Bimbingan dan Konseling</t>
  </si>
  <si>
    <t>FIP</t>
  </si>
  <si>
    <t>W</t>
  </si>
  <si>
    <t>RISKY AMALLIA S</t>
  </si>
  <si>
    <t>WAHYU JAYA DWI I</t>
  </si>
  <si>
    <t>S1 Teknologi Pendidikan</t>
  </si>
  <si>
    <t>PTEP</t>
  </si>
  <si>
    <t>Tidak Bekerja</t>
  </si>
  <si>
    <t>2010(1)</t>
  </si>
  <si>
    <t>2010(2)</t>
  </si>
  <si>
    <t>L/FELLA</t>
  </si>
  <si>
    <t>Kab. Blitar</t>
  </si>
  <si>
    <t>VINDA AFRILIA</t>
  </si>
  <si>
    <t>S1 Administrasi Pendidikan</t>
  </si>
  <si>
    <t>PADM</t>
  </si>
  <si>
    <t>74,1</t>
  </si>
  <si>
    <t>3,52</t>
  </si>
  <si>
    <t>80,2</t>
  </si>
  <si>
    <t>3,63</t>
  </si>
  <si>
    <t>74,2</t>
  </si>
  <si>
    <t>085334400676/0341-571295</t>
  </si>
  <si>
    <t>L/MUL</t>
  </si>
  <si>
    <t>Kota Malang</t>
  </si>
  <si>
    <t>M AGUS AINUR ROFIQ</t>
  </si>
  <si>
    <t>L</t>
  </si>
  <si>
    <t>S1 Pendidikan Luar Sekolah</t>
  </si>
  <si>
    <t>PLSK</t>
  </si>
  <si>
    <t>PENSIUNAN PNS</t>
  </si>
  <si>
    <t>3,13</t>
  </si>
  <si>
    <t>3,31</t>
  </si>
  <si>
    <t>Kab. Tulungagung</t>
  </si>
  <si>
    <t>ARI DYAH PUTRI</t>
  </si>
  <si>
    <t>S1 Pendidikan Guru Sekolah Dasar</t>
  </si>
  <si>
    <t>PGSD</t>
  </si>
  <si>
    <t>3,61</t>
  </si>
  <si>
    <t>L/S</t>
  </si>
  <si>
    <t>Kab. Boyolali</t>
  </si>
  <si>
    <t>DIAN SULISTIANA</t>
  </si>
  <si>
    <t>S1 Pendidikan Guru Pendidikan Anak Usia Dini</t>
  </si>
  <si>
    <t>PAUD</t>
  </si>
  <si>
    <t>Pensiunan Janda</t>
  </si>
  <si>
    <t>Y</t>
  </si>
  <si>
    <t>L/Y</t>
  </si>
  <si>
    <t>Kab. Madiun</t>
  </si>
  <si>
    <t>MERIA DWI ASTUTI</t>
  </si>
  <si>
    <t>FS</t>
  </si>
  <si>
    <t>S1 Pendidikan Bahasa, Sastra Indonesia dan Daerah</t>
  </si>
  <si>
    <t>PIND</t>
  </si>
  <si>
    <t>PETANI</t>
  </si>
  <si>
    <t>087759698539</t>
  </si>
  <si>
    <t>L/W</t>
  </si>
  <si>
    <t>Pensiunan</t>
  </si>
  <si>
    <t>Kab. Kediri</t>
  </si>
  <si>
    <t>YULIA PUSPITANINGRUM</t>
  </si>
  <si>
    <t>FMIPA</t>
  </si>
  <si>
    <t>S1 Pendidikan Matematika</t>
  </si>
  <si>
    <t>PMAT</t>
  </si>
  <si>
    <t>PEDAGANG</t>
  </si>
  <si>
    <t>77,9</t>
  </si>
  <si>
    <t>3,5</t>
  </si>
  <si>
    <t>085735245163</t>
  </si>
  <si>
    <t>JAUHARIL WAFI</t>
  </si>
  <si>
    <t>S1 Pendidikan Fisika</t>
  </si>
  <si>
    <t>PFIS</t>
  </si>
  <si>
    <t>081 945 542 429</t>
  </si>
  <si>
    <t>Kota Batu</t>
  </si>
  <si>
    <t>YUNI ISWAHYU RATIH</t>
  </si>
  <si>
    <t>S1 Fisika</t>
  </si>
  <si>
    <t>NFIS</t>
  </si>
  <si>
    <t>dagang</t>
  </si>
  <si>
    <t>Kab. Lumajang</t>
  </si>
  <si>
    <t>NURUL FITRIATUS SALMA</t>
  </si>
  <si>
    <t>S1 Pendidikan Biologi</t>
  </si>
  <si>
    <t>PBIO</t>
  </si>
  <si>
    <t>Wiraswasta</t>
  </si>
  <si>
    <t>Pedagang</t>
  </si>
  <si>
    <t>Kota Probolinggo</t>
  </si>
  <si>
    <t>DYAH NOVITA SARI</t>
  </si>
  <si>
    <t>FE</t>
  </si>
  <si>
    <t>S1 Pendidikan Tata Niaga</t>
  </si>
  <si>
    <t>PTTN</t>
  </si>
  <si>
    <t>03415718110/083834489877</t>
  </si>
  <si>
    <t>L/Yayuk</t>
  </si>
  <si>
    <t>Kab. Malang</t>
  </si>
  <si>
    <t>GESTI ZUL HASANAH</t>
  </si>
  <si>
    <t>S1 Pendidikan Administrasi Perkantoran</t>
  </si>
  <si>
    <t>PADP</t>
  </si>
  <si>
    <t>SWASTA</t>
  </si>
  <si>
    <t>59,4</t>
  </si>
  <si>
    <t>2,95</t>
  </si>
  <si>
    <t>71,3</t>
  </si>
  <si>
    <t>3,38</t>
  </si>
  <si>
    <t>80,1</t>
  </si>
  <si>
    <t>3,33</t>
  </si>
  <si>
    <t>082117453510</t>
  </si>
  <si>
    <t>Kab. Lamongan</t>
  </si>
  <si>
    <t>MOCHAMAD TOYIB</t>
  </si>
  <si>
    <t>S1 Manajemen</t>
  </si>
  <si>
    <t>NMJM</t>
  </si>
  <si>
    <t>0341 7476820
081945959591</t>
  </si>
  <si>
    <t>SYAIFUL HUDA</t>
  </si>
  <si>
    <t>S1 Pendidikan Akuntansi</t>
  </si>
  <si>
    <t>PAKT</t>
  </si>
  <si>
    <t>0338 451708
082131476456</t>
  </si>
  <si>
    <t>Kab. Mojokerto</t>
  </si>
  <si>
    <t>LAILATUL CHIKMAH</t>
  </si>
  <si>
    <t>S1 Pendidikan Ekonomi</t>
  </si>
  <si>
    <t>PEKO</t>
  </si>
  <si>
    <t>L/VELLA</t>
  </si>
  <si>
    <t>OCTAVIA ARIF CITRA DEWI</t>
  </si>
  <si>
    <t>S1 Ekonomi dan Studi Pembangunan</t>
  </si>
  <si>
    <t>NESP</t>
  </si>
  <si>
    <t>0341 384533
085790957769</t>
  </si>
  <si>
    <t>Kab. Pasuruan</t>
  </si>
  <si>
    <t>FERAWATI</t>
  </si>
  <si>
    <t>FT</t>
  </si>
  <si>
    <t>S1 Pendidikan Teknik Mesin</t>
  </si>
  <si>
    <t>RAFIQ AULIA SASONO</t>
  </si>
  <si>
    <t>S1 Pendidikan Teknik Otomotif</t>
  </si>
  <si>
    <t>Kota Surabaya</t>
  </si>
  <si>
    <t>S1 Pendidikan Teknik Informatika</t>
  </si>
  <si>
    <t>Guru</t>
  </si>
  <si>
    <t>L/SITI</t>
  </si>
  <si>
    <t>ACHMAD MUZAYYIN</t>
  </si>
  <si>
    <t>L/SUT</t>
  </si>
  <si>
    <t>MUCHAMMAD MUWAFFAQ</t>
  </si>
  <si>
    <t>FIK</t>
  </si>
  <si>
    <t>S1 Pendidikan Jasmani dan Kesehatan</t>
  </si>
  <si>
    <t>PJKS</t>
  </si>
  <si>
    <t>WIRASWASTA</t>
  </si>
  <si>
    <t>Ibu Rumah Tangga</t>
  </si>
  <si>
    <t>72,2</t>
  </si>
  <si>
    <t>72,9</t>
  </si>
  <si>
    <t>3,27</t>
  </si>
  <si>
    <t>69,2</t>
  </si>
  <si>
    <t>3,28</t>
  </si>
  <si>
    <t>-</t>
  </si>
  <si>
    <t>PULUNG HENING F.</t>
  </si>
  <si>
    <t>S1 Ilmu Keolahragaan</t>
  </si>
  <si>
    <t>NIKO</t>
  </si>
  <si>
    <t>Dagang</t>
  </si>
  <si>
    <t>HADIONO</t>
  </si>
  <si>
    <t>68,7</t>
  </si>
  <si>
    <t>3,23</t>
  </si>
  <si>
    <t>PUTRI DWI APSARI</t>
  </si>
  <si>
    <t>FIS</t>
  </si>
  <si>
    <t>S1 Pendidikan Sejarah</t>
  </si>
  <si>
    <t>PSEJ</t>
  </si>
  <si>
    <t>L/SOL</t>
  </si>
  <si>
    <t>ANA WIJAYANTI</t>
  </si>
  <si>
    <t>WAHYU DENI SETIAWAN</t>
  </si>
  <si>
    <t>S1 Ilmu Sejarah</t>
  </si>
  <si>
    <t>NISJ</t>
  </si>
  <si>
    <t>Kota Blitar</t>
  </si>
  <si>
    <t>FPPsi</t>
  </si>
  <si>
    <t>S1 Psikologi</t>
  </si>
  <si>
    <t>NPSI</t>
  </si>
  <si>
    <t>GITA ASTERIA NILASARI</t>
  </si>
  <si>
    <t>76,3</t>
  </si>
  <si>
    <t>87,1</t>
  </si>
  <si>
    <t>3,62</t>
  </si>
  <si>
    <t>085649699732/ 0341-7741641</t>
  </si>
  <si>
    <t>3884-01-015252-53-8</t>
  </si>
  <si>
    <t>BRI</t>
  </si>
  <si>
    <t>08/Desember/1992</t>
  </si>
  <si>
    <t>0215438893</t>
  </si>
  <si>
    <t>BNI</t>
  </si>
  <si>
    <t>1229-01-003511-50-6</t>
  </si>
  <si>
    <t>6289-01-003305-53-4</t>
  </si>
  <si>
    <t>2011-01-001718-50-3</t>
  </si>
  <si>
    <t>6268-01-000368-53-3</t>
  </si>
  <si>
    <t>20/Juli/1992</t>
  </si>
  <si>
    <t>29/Desember/1992</t>
  </si>
  <si>
    <t>FENY AGUSTINA</t>
  </si>
  <si>
    <t>85,6</t>
  </si>
  <si>
    <t>3,54</t>
  </si>
  <si>
    <t>71,9</t>
  </si>
  <si>
    <t>71,1</t>
  </si>
  <si>
    <t>3,22</t>
  </si>
  <si>
    <t>SITI NUR LATHIFAH</t>
  </si>
  <si>
    <t>73,1</t>
  </si>
  <si>
    <t>3,47</t>
  </si>
  <si>
    <t>72,7</t>
  </si>
  <si>
    <t>73,3</t>
  </si>
  <si>
    <t>085-732-317-166</t>
  </si>
  <si>
    <t>AJENG ARIEF DARMAWATI</t>
  </si>
  <si>
    <t>S1 Pendidikan Luar Biasa</t>
  </si>
  <si>
    <t>PPLB</t>
  </si>
  <si>
    <t>081235617771/0341568510
085790858700</t>
  </si>
  <si>
    <t>DILA HANDAYANI</t>
  </si>
  <si>
    <t>S1 Biologi</t>
  </si>
  <si>
    <t>NBIO</t>
  </si>
  <si>
    <t>0341-652000-/ 085755678605</t>
  </si>
  <si>
    <t>7096-01-001642-50-0</t>
  </si>
  <si>
    <t>DWI BUDI WIJAYANTO</t>
  </si>
  <si>
    <t>08/Oktober/1989</t>
  </si>
  <si>
    <t>2001-01-001540-50-2</t>
  </si>
  <si>
    <t>JULIAN FERI LAKSONO</t>
  </si>
  <si>
    <t>70,3</t>
  </si>
  <si>
    <t>3,18</t>
  </si>
  <si>
    <t>089-904-885-93</t>
  </si>
  <si>
    <t>Kab. Probolinggo</t>
  </si>
  <si>
    <t>REVI DEWI KRISTANTI</t>
  </si>
  <si>
    <t>BBM</t>
  </si>
  <si>
    <t>S1 Pendidikan Pancasila dan Kewarganegaraan</t>
  </si>
  <si>
    <t>PPKn</t>
  </si>
  <si>
    <t>2009(1)</t>
  </si>
  <si>
    <t>2009(2)</t>
  </si>
  <si>
    <t>EKA WATI</t>
  </si>
  <si>
    <t>S1 Pendidikan Geografi</t>
  </si>
  <si>
    <t>PGEO</t>
  </si>
  <si>
    <t>Petani/Nelayan</t>
  </si>
  <si>
    <t>Kota Samarinda</t>
  </si>
  <si>
    <t>FIQRI LAILLIYAH</t>
  </si>
  <si>
    <t>3,37</t>
  </si>
  <si>
    <t>79,4</t>
  </si>
  <si>
    <t>3,29</t>
  </si>
  <si>
    <t>82,1</t>
  </si>
  <si>
    <t>3,41</t>
  </si>
  <si>
    <t>81,7</t>
  </si>
  <si>
    <t>NAZARUDDIN WAYAN TAKE</t>
  </si>
  <si>
    <t>D3 Teknik Sipil dan Bangunan</t>
  </si>
  <si>
    <t>Kab. Jombang</t>
  </si>
  <si>
    <t>05/Juli/1991</t>
  </si>
  <si>
    <t>CHANDRA WAHYU P</t>
  </si>
  <si>
    <t>BKM</t>
  </si>
  <si>
    <t>PTMS</t>
  </si>
  <si>
    <t>PEGAWAI SWASTA</t>
  </si>
  <si>
    <t>Ibu rumah tangga</t>
  </si>
  <si>
    <t>2008(1)</t>
  </si>
  <si>
    <t>2008(2)</t>
  </si>
  <si>
    <t>65,9</t>
  </si>
  <si>
    <t>56,5</t>
  </si>
  <si>
    <t>2,94</t>
  </si>
  <si>
    <t>74,9</t>
  </si>
  <si>
    <t>3,36</t>
  </si>
  <si>
    <t>3,35</t>
  </si>
  <si>
    <t>2,93</t>
  </si>
  <si>
    <t>085237414002, 0334-885798</t>
  </si>
  <si>
    <t>Kab. Jember</t>
  </si>
  <si>
    <t>21/Des/1989</t>
  </si>
  <si>
    <t>M KHOIRUL BASORI</t>
  </si>
  <si>
    <t>PPA</t>
  </si>
  <si>
    <t>-SWASTA</t>
  </si>
  <si>
    <t>085646582599
0341753285</t>
  </si>
  <si>
    <t>MUHAMMAD AJI S</t>
  </si>
  <si>
    <t>DIENUL WIRA SAKA</t>
  </si>
  <si>
    <t>D3 Teknik Mesin</t>
  </si>
  <si>
    <t>NTME</t>
  </si>
  <si>
    <t>-GURU</t>
  </si>
  <si>
    <t>19/Agust/1991</t>
  </si>
  <si>
    <t>019494481-0</t>
  </si>
  <si>
    <t>ENDRA BAGUS SURYANTO</t>
  </si>
  <si>
    <t>D3 Teknik Elektronika</t>
  </si>
  <si>
    <t>NTEL</t>
  </si>
  <si>
    <t>BURUH BANGUNAN</t>
  </si>
  <si>
    <t>PNS</t>
  </si>
  <si>
    <t xml:space="preserve">08990448244
</t>
  </si>
  <si>
    <t>L/IFELLA</t>
  </si>
  <si>
    <t>28/Okt/1989</t>
  </si>
  <si>
    <t>1247-01-001557-50-4</t>
  </si>
  <si>
    <t>ADI PRATAMA</t>
  </si>
  <si>
    <t>S1 Pendidikan Teknik Elektro</t>
  </si>
  <si>
    <t>24/Juni/1993</t>
  </si>
  <si>
    <t>EMMA ROMADHONI</t>
  </si>
  <si>
    <t>S1 Pendidikan Tata Busana</t>
  </si>
  <si>
    <t>PTBN</t>
  </si>
  <si>
    <t>085231849663</t>
  </si>
  <si>
    <t>ANIM MUSYAROFAH</t>
  </si>
  <si>
    <t>PENSIUNAN</t>
  </si>
  <si>
    <t>64,9</t>
  </si>
  <si>
    <t>2,9</t>
  </si>
  <si>
    <t>69,5</t>
  </si>
  <si>
    <t>67,4</t>
  </si>
  <si>
    <t>3,04</t>
  </si>
  <si>
    <t>67,2</t>
  </si>
  <si>
    <t>06/Mei/1991</t>
  </si>
  <si>
    <t>MEGA AYU PUSPITA S</t>
  </si>
  <si>
    <t>63,4</t>
  </si>
  <si>
    <t>2,86</t>
  </si>
  <si>
    <t>68,2</t>
  </si>
  <si>
    <t>3,09</t>
  </si>
  <si>
    <t>78,6</t>
  </si>
  <si>
    <t>74,8</t>
  </si>
  <si>
    <t>3,21</t>
  </si>
  <si>
    <t>085667695976
0343630235</t>
  </si>
  <si>
    <t>TRI MURDIYANTO</t>
  </si>
  <si>
    <t>BMU</t>
  </si>
  <si>
    <t>P</t>
  </si>
  <si>
    <t>Kab. Bojonegoro</t>
  </si>
  <si>
    <t>1229-01-001185-537</t>
  </si>
  <si>
    <t>NURMA SULISTYANI</t>
  </si>
  <si>
    <t>BBMP</t>
  </si>
  <si>
    <t>S1 Kimia</t>
  </si>
  <si>
    <t>NKIM</t>
  </si>
  <si>
    <t>0355-592-409, 085-736-640-240</t>
  </si>
  <si>
    <t>WIWIT FEBRIANI</t>
  </si>
  <si>
    <t>3,14</t>
  </si>
  <si>
    <t>72,5</t>
  </si>
  <si>
    <t>61,8</t>
  </si>
  <si>
    <t>63,3</t>
  </si>
  <si>
    <t>HP;085-646-363-472</t>
  </si>
  <si>
    <t>KHOLIDATUL KHOIRIYAH</t>
  </si>
  <si>
    <t>S1 Pendidikan Bahasa Jerman</t>
  </si>
  <si>
    <t>PJMN</t>
  </si>
  <si>
    <t>BURUH TANI</t>
  </si>
  <si>
    <t>GURU SWASTA</t>
  </si>
  <si>
    <t>76,2</t>
  </si>
  <si>
    <t>3,45</t>
  </si>
  <si>
    <t>75,3</t>
  </si>
  <si>
    <t>3,57</t>
  </si>
  <si>
    <t>73,4</t>
  </si>
  <si>
    <t>75,9</t>
  </si>
  <si>
    <t>019507867-6</t>
  </si>
  <si>
    <t>ZULHAM ISMAIL</t>
  </si>
  <si>
    <t>087-859-928-800</t>
  </si>
  <si>
    <t>Kab. Lombok Tengah</t>
  </si>
  <si>
    <t>09/Juni/1992</t>
  </si>
  <si>
    <t>ARSITA RAKHMAWATI</t>
  </si>
  <si>
    <t>085735335674</t>
  </si>
  <si>
    <t>Nganjuk</t>
  </si>
  <si>
    <t>26/Maret/1991</t>
  </si>
  <si>
    <t>6416-01-000102-50-8</t>
  </si>
  <si>
    <t>AFRILLIA DWI SAFITRI</t>
  </si>
  <si>
    <t>S1 Pendidikan Bahasa Inggris</t>
  </si>
  <si>
    <t>PING</t>
  </si>
  <si>
    <t>BURUH</t>
  </si>
  <si>
    <t>085-855-895-227</t>
  </si>
  <si>
    <t>019522617-3</t>
  </si>
  <si>
    <t>LILI ANDARI</t>
  </si>
  <si>
    <t>S1 Pendidikan Seni Rupa</t>
  </si>
  <si>
    <t>PSRU</t>
  </si>
  <si>
    <t>SOPIR</t>
  </si>
  <si>
    <t>65,7</t>
  </si>
  <si>
    <t>75,2</t>
  </si>
  <si>
    <t>75,4</t>
  </si>
  <si>
    <t>3,4</t>
  </si>
  <si>
    <t>83,4</t>
  </si>
  <si>
    <t>3,6</t>
  </si>
  <si>
    <t>72,8</t>
  </si>
  <si>
    <t>085-278-766-422</t>
  </si>
  <si>
    <t>Kota Bengkulu</t>
  </si>
  <si>
    <t>14/Nop/1990</t>
  </si>
  <si>
    <t>1247-01-001689-50-5</t>
  </si>
  <si>
    <t>ELENTIA VANDA KARTIKA WAHYUDI</t>
  </si>
  <si>
    <t>S1 Pendidikan Seni Tari dan Musik</t>
  </si>
  <si>
    <t>PSTR</t>
  </si>
  <si>
    <t>3,19</t>
  </si>
  <si>
    <t>65,8</t>
  </si>
  <si>
    <t>64,4</t>
  </si>
  <si>
    <t>69,9</t>
  </si>
  <si>
    <t>083-834-212-339</t>
  </si>
  <si>
    <t>6372-01-004820-53-4</t>
  </si>
  <si>
    <t>SULTON MA'ARIF</t>
  </si>
  <si>
    <t>S1 Pend. Bahasa, Sastra Indonesia, &amp; Daerah</t>
  </si>
  <si>
    <t>TANI</t>
  </si>
  <si>
    <t>79,5</t>
  </si>
  <si>
    <t>3,59</t>
  </si>
  <si>
    <t>69,4</t>
  </si>
  <si>
    <t>88,2</t>
  </si>
  <si>
    <t>3,66</t>
  </si>
  <si>
    <t>3,73</t>
  </si>
  <si>
    <t>085746954322</t>
  </si>
  <si>
    <t>08/Nop/1989</t>
  </si>
  <si>
    <t>SKOR</t>
  </si>
  <si>
    <t>JEIHAN AMALIA</t>
  </si>
  <si>
    <t>Penjahit</t>
  </si>
  <si>
    <t>2011 (2)</t>
  </si>
  <si>
    <t>FITRIA DHEWI TRISNAWATI</t>
  </si>
  <si>
    <t>S1 Pendidikan Bahasa Mandarin</t>
  </si>
  <si>
    <t>PMAN</t>
  </si>
  <si>
    <t>0341 588442
085 645 773 200</t>
  </si>
  <si>
    <t>17/Maret/1994</t>
  </si>
  <si>
    <t>6170-01-000364-50-8</t>
  </si>
  <si>
    <t>ENI WIDIASTUTI</t>
  </si>
  <si>
    <t>68,9</t>
  </si>
  <si>
    <t>NURUL KULUM</t>
  </si>
  <si>
    <t>67,1</t>
  </si>
  <si>
    <t>62,9</t>
  </si>
  <si>
    <t>2,81</t>
  </si>
  <si>
    <t>70,1</t>
  </si>
  <si>
    <t>51,4</t>
  </si>
  <si>
    <t>2,83</t>
  </si>
  <si>
    <t>58,9</t>
  </si>
  <si>
    <t>2,76</t>
  </si>
  <si>
    <t>49,3</t>
  </si>
  <si>
    <t>3,26</t>
  </si>
  <si>
    <t>089-800-024-47</t>
  </si>
  <si>
    <t>Drs. H. Sucipto, M.S</t>
  </si>
  <si>
    <t>NIP 19610325 198601 1 001</t>
  </si>
  <si>
    <t>SRI BUDININGSIH</t>
  </si>
  <si>
    <t>ERI WIDIYANTO</t>
  </si>
  <si>
    <t>AYU SEPTIANA PRATIWI</t>
  </si>
  <si>
    <t>IKA PUSPA SETIAWATI</t>
  </si>
  <si>
    <t>FITRA DWI PRASETYA</t>
  </si>
  <si>
    <t>2,12</t>
  </si>
  <si>
    <t>RIRIS RATNAWATI</t>
  </si>
  <si>
    <t>DIYANITA</t>
  </si>
  <si>
    <t>MUHAMMAD NIZAR ZULMI</t>
  </si>
  <si>
    <t>M FAHRUDIN ROZZY</t>
  </si>
  <si>
    <t>S1 Pend. Administrasi Perkantoran</t>
  </si>
  <si>
    <t>DIAH ATMI WULANDARI</t>
  </si>
  <si>
    <t>HABIB SUBAGIO</t>
  </si>
  <si>
    <t>Lampiran : 1</t>
  </si>
  <si>
    <t>TAHUN 2012</t>
  </si>
  <si>
    <t>NO</t>
  </si>
  <si>
    <t>Wakil Rektor</t>
  </si>
  <si>
    <t>Bidang Kemahasiswaan,</t>
  </si>
  <si>
    <t>DAFTAR NAMA PENERIMA BEASISWA BANK MANDIRI</t>
  </si>
  <si>
    <t>S1 Akuntansi</t>
  </si>
  <si>
    <t>IPK</t>
  </si>
  <si>
    <t>SABRINA  RIYANTI KAIMAUDDIN</t>
  </si>
  <si>
    <t>OKTAVIA CAROLINA</t>
  </si>
  <si>
    <t>ttd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</si>
</sst>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24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6" fillId="0" borderId="0" xfId="0" applyFont="1" applyAlignment="1">
      <alignment/>
    </xf>
    <xf numFmtId="0" fontId="36" fillId="0" borderId="11" xfId="0" applyFont="1" applyBorder="1" applyAlignment="1">
      <alignment/>
    </xf>
    <xf numFmtId="1" fontId="36" fillId="0" borderId="11" xfId="0" applyNumberFormat="1" applyFont="1" applyBorder="1" applyAlignment="1">
      <alignment horizontal="left"/>
    </xf>
    <xf numFmtId="0" fontId="36" fillId="0" borderId="11" xfId="0" applyFont="1" applyBorder="1" applyAlignment="1">
      <alignment horizontal="center"/>
    </xf>
    <xf numFmtId="0" fontId="36" fillId="0" borderId="11" xfId="0" applyNumberFormat="1" applyFont="1" applyBorder="1" applyAlignment="1">
      <alignment horizontal="center"/>
    </xf>
    <xf numFmtId="41" fontId="36" fillId="0" borderId="11" xfId="0" applyNumberFormat="1" applyFont="1" applyBorder="1" applyAlignment="1">
      <alignment horizontal="center"/>
    </xf>
    <xf numFmtId="41" fontId="36" fillId="0" borderId="11" xfId="0" applyNumberFormat="1" applyFont="1" applyBorder="1" applyAlignment="1">
      <alignment/>
    </xf>
    <xf numFmtId="1" fontId="36" fillId="0" borderId="11" xfId="0" applyNumberFormat="1" applyFont="1" applyBorder="1" applyAlignment="1">
      <alignment horizontal="center"/>
    </xf>
    <xf numFmtId="0" fontId="36" fillId="0" borderId="0" xfId="0" applyFont="1" applyBorder="1" applyAlignment="1">
      <alignment/>
    </xf>
    <xf numFmtId="1" fontId="36" fillId="0" borderId="11" xfId="0" applyNumberFormat="1" applyFont="1" applyBorder="1" applyAlignment="1">
      <alignment/>
    </xf>
    <xf numFmtId="41" fontId="36" fillId="0" borderId="12" xfId="0" applyNumberFormat="1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vertical="center"/>
    </xf>
    <xf numFmtId="1" fontId="36" fillId="0" borderId="11" xfId="0" applyNumberFormat="1" applyFont="1" applyBorder="1" applyAlignment="1">
      <alignment horizontal="center" vertical="center"/>
    </xf>
    <xf numFmtId="41" fontId="36" fillId="0" borderId="11" xfId="0" applyNumberFormat="1" applyFont="1" applyBorder="1" applyAlignment="1">
      <alignment vertical="center"/>
    </xf>
    <xf numFmtId="41" fontId="36" fillId="0" borderId="12" xfId="0" applyNumberFormat="1" applyFont="1" applyBorder="1" applyAlignment="1">
      <alignment horizontal="center" vertical="center"/>
    </xf>
    <xf numFmtId="0" fontId="36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horizontal="right" vertical="center"/>
    </xf>
    <xf numFmtId="0" fontId="36" fillId="0" borderId="0" xfId="0" applyFont="1" applyBorder="1" applyAlignment="1">
      <alignment vertical="center"/>
    </xf>
    <xf numFmtId="0" fontId="36" fillId="0" borderId="0" xfId="0" applyFont="1" applyAlignment="1">
      <alignment horizontal="center" vertical="center"/>
    </xf>
    <xf numFmtId="1" fontId="36" fillId="0" borderId="11" xfId="0" applyNumberFormat="1" applyFont="1" applyBorder="1" applyAlignment="1" quotePrefix="1">
      <alignment horizontal="center" vertical="center"/>
    </xf>
    <xf numFmtId="0" fontId="36" fillId="0" borderId="0" xfId="0" applyFont="1" applyAlignment="1">
      <alignment vertical="center"/>
    </xf>
    <xf numFmtId="15" fontId="36" fillId="0" borderId="0" xfId="0" applyNumberFormat="1" applyFont="1" applyAlignment="1">
      <alignment vertical="center"/>
    </xf>
    <xf numFmtId="1" fontId="36" fillId="0" borderId="11" xfId="0" applyNumberFormat="1" applyFont="1" applyBorder="1" applyAlignment="1" quotePrefix="1">
      <alignment horizontal="left"/>
    </xf>
    <xf numFmtId="1" fontId="36" fillId="0" borderId="11" xfId="0" applyNumberFormat="1" applyFont="1" applyBorder="1" applyAlignment="1">
      <alignment horizontal="left" wrapText="1"/>
    </xf>
    <xf numFmtId="15" fontId="36" fillId="0" borderId="0" xfId="0" applyNumberFormat="1" applyFont="1" applyAlignment="1">
      <alignment/>
    </xf>
    <xf numFmtId="0" fontId="0" fillId="0" borderId="11" xfId="0" applyBorder="1" applyAlignment="1">
      <alignment horizontal="center" vertical="center" wrapText="1"/>
    </xf>
    <xf numFmtId="15" fontId="36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" fontId="36" fillId="0" borderId="11" xfId="0" applyNumberFormat="1" applyFont="1" applyBorder="1" applyAlignment="1" quotePrefix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1" fontId="0" fillId="0" borderId="11" xfId="0" applyNumberFormat="1" applyBorder="1" applyAlignment="1">
      <alignment horizontal="center"/>
    </xf>
    <xf numFmtId="41" fontId="0" fillId="0" borderId="11" xfId="0" applyNumberFormat="1" applyBorder="1" applyAlignment="1">
      <alignment/>
    </xf>
    <xf numFmtId="41" fontId="0" fillId="0" borderId="12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11" xfId="0" applyBorder="1" applyAlignment="1" quotePrefix="1">
      <alignment/>
    </xf>
    <xf numFmtId="0" fontId="0" fillId="0" borderId="0" xfId="0" applyAlignment="1" quotePrefix="1">
      <alignment/>
    </xf>
    <xf numFmtId="0" fontId="2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" fontId="36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1" fontId="0" fillId="0" borderId="12" xfId="0" applyNumberFormat="1" applyBorder="1" applyAlignment="1">
      <alignment horizontal="center"/>
    </xf>
    <xf numFmtId="15" fontId="0" fillId="0" borderId="0" xfId="0" applyNumberFormat="1" applyAlignment="1">
      <alignment/>
    </xf>
    <xf numFmtId="1" fontId="36" fillId="0" borderId="0" xfId="0" applyNumberFormat="1" applyFont="1" applyAlignment="1">
      <alignment/>
    </xf>
    <xf numFmtId="0" fontId="36" fillId="33" borderId="0" xfId="0" applyFont="1" applyFill="1" applyAlignment="1">
      <alignment/>
    </xf>
    <xf numFmtId="0" fontId="36" fillId="0" borderId="0" xfId="0" applyFont="1" applyFill="1" applyAlignment="1">
      <alignment/>
    </xf>
    <xf numFmtId="0" fontId="36" fillId="0" borderId="11" xfId="0" applyFont="1" applyFill="1" applyBorder="1" applyAlignment="1">
      <alignment horizontal="center"/>
    </xf>
    <xf numFmtId="0" fontId="36" fillId="0" borderId="11" xfId="0" applyFont="1" applyFill="1" applyBorder="1" applyAlignment="1">
      <alignment/>
    </xf>
    <xf numFmtId="1" fontId="36" fillId="0" borderId="11" xfId="0" applyNumberFormat="1" applyFont="1" applyFill="1" applyBorder="1" applyAlignment="1">
      <alignment horizontal="center"/>
    </xf>
    <xf numFmtId="41" fontId="36" fillId="0" borderId="11" xfId="0" applyNumberFormat="1" applyFont="1" applyFill="1" applyBorder="1" applyAlignment="1">
      <alignment horizontal="center"/>
    </xf>
    <xf numFmtId="1" fontId="36" fillId="0" borderId="11" xfId="0" applyNumberFormat="1" applyFont="1" applyFill="1" applyBorder="1" applyAlignment="1">
      <alignment/>
    </xf>
    <xf numFmtId="41" fontId="0" fillId="0" borderId="11" xfId="0" applyNumberFormat="1" applyBorder="1" applyAlignment="1">
      <alignment horizontal="center"/>
    </xf>
    <xf numFmtId="1" fontId="0" fillId="0" borderId="11" xfId="0" applyNumberFormat="1" applyBorder="1" applyAlignment="1">
      <alignment/>
    </xf>
    <xf numFmtId="0" fontId="0" fillId="0" borderId="11" xfId="0" applyBorder="1" applyAlignment="1">
      <alignment wrapText="1"/>
    </xf>
    <xf numFmtId="15" fontId="0" fillId="0" borderId="11" xfId="0" applyNumberFormat="1" applyBorder="1" applyAlignment="1">
      <alignment/>
    </xf>
    <xf numFmtId="41" fontId="36" fillId="0" borderId="11" xfId="0" applyNumberFormat="1" applyFont="1" applyBorder="1" applyAlignment="1">
      <alignment horizontal="center" vertical="center"/>
    </xf>
    <xf numFmtId="41" fontId="36" fillId="0" borderId="1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36" fillId="0" borderId="0" xfId="0" applyFont="1" applyFill="1" applyAlignment="1">
      <alignment horizontal="center"/>
    </xf>
    <xf numFmtId="15" fontId="36" fillId="0" borderId="11" xfId="0" applyNumberFormat="1" applyFont="1" applyBorder="1" applyAlignment="1">
      <alignment vertical="center"/>
    </xf>
    <xf numFmtId="15" fontId="36" fillId="0" borderId="0" xfId="0" applyNumberFormat="1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6" fillId="0" borderId="12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1" fontId="0" fillId="33" borderId="11" xfId="0" applyNumberFormat="1" applyFill="1" applyBorder="1" applyAlignment="1">
      <alignment horizontal="center"/>
    </xf>
    <xf numFmtId="41" fontId="0" fillId="33" borderId="11" xfId="0" applyNumberFormat="1" applyFill="1" applyBorder="1" applyAlignment="1">
      <alignment/>
    </xf>
    <xf numFmtId="41" fontId="0" fillId="33" borderId="12" xfId="0" applyNumberFormat="1" applyFill="1" applyBorder="1" applyAlignment="1">
      <alignment/>
    </xf>
    <xf numFmtId="0" fontId="0" fillId="33" borderId="0" xfId="0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0" xfId="0" applyFill="1" applyAlignment="1">
      <alignment/>
    </xf>
    <xf numFmtId="0" fontId="0" fillId="33" borderId="12" xfId="0" applyFill="1" applyBorder="1" applyAlignment="1">
      <alignment horizontal="center"/>
    </xf>
    <xf numFmtId="0" fontId="36" fillId="33" borderId="11" xfId="0" applyFont="1" applyFill="1" applyBorder="1" applyAlignment="1">
      <alignment horizontal="center"/>
    </xf>
    <xf numFmtId="0" fontId="36" fillId="33" borderId="11" xfId="0" applyFont="1" applyFill="1" applyBorder="1" applyAlignment="1">
      <alignment/>
    </xf>
    <xf numFmtId="1" fontId="36" fillId="33" borderId="11" xfId="0" applyNumberFormat="1" applyFont="1" applyFill="1" applyBorder="1" applyAlignment="1">
      <alignment horizontal="center"/>
    </xf>
    <xf numFmtId="41" fontId="36" fillId="33" borderId="11" xfId="0" applyNumberFormat="1" applyFont="1" applyFill="1" applyBorder="1" applyAlignment="1">
      <alignment/>
    </xf>
    <xf numFmtId="41" fontId="36" fillId="33" borderId="11" xfId="0" applyNumberFormat="1" applyFont="1" applyFill="1" applyBorder="1" applyAlignment="1">
      <alignment horizontal="center"/>
    </xf>
    <xf numFmtId="0" fontId="36" fillId="33" borderId="0" xfId="0" applyFont="1" applyFill="1" applyBorder="1" applyAlignment="1">
      <alignment/>
    </xf>
    <xf numFmtId="0" fontId="36" fillId="33" borderId="0" xfId="0" applyFont="1" applyFill="1" applyAlignment="1">
      <alignment horizontal="center"/>
    </xf>
    <xf numFmtId="1" fontId="36" fillId="33" borderId="11" xfId="0" applyNumberFormat="1" applyFont="1" applyFill="1" applyBorder="1" applyAlignment="1">
      <alignment horizontal="left"/>
    </xf>
    <xf numFmtId="15" fontId="36" fillId="33" borderId="0" xfId="0" applyNumberFormat="1" applyFont="1" applyFill="1" applyAlignment="1">
      <alignment/>
    </xf>
    <xf numFmtId="1" fontId="36" fillId="33" borderId="0" xfId="0" applyNumberFormat="1" applyFont="1" applyFill="1" applyAlignment="1">
      <alignment horizontal="left"/>
    </xf>
    <xf numFmtId="1" fontId="0" fillId="33" borderId="11" xfId="0" applyNumberFormat="1" applyFill="1" applyBorder="1" applyAlignment="1">
      <alignment/>
    </xf>
    <xf numFmtId="41" fontId="0" fillId="33" borderId="11" xfId="0" applyNumberFormat="1" applyFill="1" applyBorder="1" applyAlignment="1">
      <alignment horizontal="center"/>
    </xf>
    <xf numFmtId="0" fontId="0" fillId="33" borderId="11" xfId="0" applyFill="1" applyBorder="1" applyAlignment="1">
      <alignment horizontal="left"/>
    </xf>
    <xf numFmtId="41" fontId="0" fillId="33" borderId="11" xfId="0" applyNumberFormat="1" applyFill="1" applyBorder="1" applyAlignment="1">
      <alignment horizontal="left"/>
    </xf>
    <xf numFmtId="0" fontId="0" fillId="33" borderId="0" xfId="0" applyFill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36" fillId="0" borderId="11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36" fillId="0" borderId="11" xfId="0" applyNumberFormat="1" applyFont="1" applyBorder="1" applyAlignment="1">
      <alignment horizontal="center" vertical="center"/>
    </xf>
    <xf numFmtId="2" fontId="36" fillId="33" borderId="11" xfId="0" applyNumberFormat="1" applyFont="1" applyFill="1" applyBorder="1" applyAlignment="1">
      <alignment horizontal="center"/>
    </xf>
    <xf numFmtId="2" fontId="36" fillId="0" borderId="11" xfId="0" applyNumberFormat="1" applyFont="1" applyFill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3" xfId="0" applyFont="1" applyBorder="1" applyAlignment="1">
      <alignment/>
    </xf>
    <xf numFmtId="1" fontId="36" fillId="0" borderId="13" xfId="0" applyNumberFormat="1" applyFont="1" applyBorder="1" applyAlignment="1">
      <alignment horizontal="center"/>
    </xf>
    <xf numFmtId="2" fontId="36" fillId="0" borderId="13" xfId="0" applyNumberFormat="1" applyFont="1" applyBorder="1" applyAlignment="1">
      <alignment horizontal="center"/>
    </xf>
    <xf numFmtId="0" fontId="36" fillId="0" borderId="0" xfId="0" applyFont="1" applyFill="1" applyBorder="1" applyAlignment="1">
      <alignment/>
    </xf>
    <xf numFmtId="0" fontId="34" fillId="0" borderId="0" xfId="0" applyFont="1" applyAlignment="1">
      <alignment horizontal="center"/>
    </xf>
    <xf numFmtId="0" fontId="34" fillId="0" borderId="0" xfId="0" applyFont="1" applyAlignment="1">
      <alignment/>
    </xf>
    <xf numFmtId="0" fontId="34" fillId="0" borderId="0" xfId="0" applyFont="1" applyAlignment="1">
      <alignment/>
    </xf>
    <xf numFmtId="0" fontId="36" fillId="0" borderId="14" xfId="0" applyFont="1" applyBorder="1" applyAlignment="1">
      <alignment horizontal="center"/>
    </xf>
    <xf numFmtId="0" fontId="36" fillId="0" borderId="14" xfId="0" applyFont="1" applyBorder="1" applyAlignment="1">
      <alignment/>
    </xf>
    <xf numFmtId="1" fontId="36" fillId="0" borderId="14" xfId="0" applyNumberFormat="1" applyFont="1" applyBorder="1" applyAlignment="1">
      <alignment horizontal="center"/>
    </xf>
    <xf numFmtId="2" fontId="36" fillId="0" borderId="14" xfId="0" applyNumberFormat="1" applyFont="1" applyBorder="1" applyAlignment="1">
      <alignment horizontal="center"/>
    </xf>
    <xf numFmtId="0" fontId="36" fillId="0" borderId="11" xfId="0" applyFont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left"/>
    </xf>
    <xf numFmtId="0" fontId="36" fillId="0" borderId="13" xfId="0" applyFont="1" applyBorder="1" applyAlignment="1">
      <alignment horizontal="center" vertical="center" wrapText="1"/>
    </xf>
    <xf numFmtId="0" fontId="3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P73"/>
  <sheetViews>
    <sheetView tabSelected="1" view="pageBreakPreview" zoomScaleSheetLayoutView="100" zoomScalePageLayoutView="0" workbookViewId="0" topLeftCell="D1">
      <selection activeCell="J10" sqref="J10"/>
    </sheetView>
  </sheetViews>
  <sheetFormatPr defaultColWidth="9.140625" defaultRowHeight="15"/>
  <cols>
    <col min="1" max="1" width="7.140625" style="0" customWidth="1"/>
    <col min="2" max="2" width="27.140625" style="0" customWidth="1"/>
    <col min="3" max="3" width="16.140625" style="42" bestFit="1" customWidth="1"/>
    <col min="4" max="4" width="8.00390625" style="0" customWidth="1"/>
    <col min="5" max="5" width="44.7109375" style="0" customWidth="1"/>
    <col min="6" max="6" width="9.28125" style="101" hidden="1" customWidth="1"/>
  </cols>
  <sheetData>
    <row r="1" ht="15">
      <c r="E1" t="s">
        <v>475</v>
      </c>
    </row>
    <row r="2" spans="1:6" s="115" customFormat="1" ht="15">
      <c r="A2" s="113"/>
      <c r="B2" s="123" t="s">
        <v>480</v>
      </c>
      <c r="C2" s="123"/>
      <c r="D2" s="123"/>
      <c r="E2" s="123"/>
      <c r="F2" s="114"/>
    </row>
    <row r="3" spans="2:6" s="115" customFormat="1" ht="15">
      <c r="B3" s="123" t="s">
        <v>476</v>
      </c>
      <c r="C3" s="123"/>
      <c r="D3" s="123"/>
      <c r="E3" s="123"/>
      <c r="F3" s="114"/>
    </row>
    <row r="5" spans="1:6" ht="15.75" customHeight="1">
      <c r="A5" s="1" t="s">
        <v>477</v>
      </c>
      <c r="B5" s="1" t="s">
        <v>2</v>
      </c>
      <c r="C5" s="2" t="s">
        <v>7</v>
      </c>
      <c r="D5" s="1" t="s">
        <v>8</v>
      </c>
      <c r="E5" s="1" t="s">
        <v>9</v>
      </c>
      <c r="F5" s="102" t="s">
        <v>482</v>
      </c>
    </row>
    <row r="6" spans="1:6" s="4" customFormat="1" ht="15" customHeight="1">
      <c r="A6" s="120">
        <v>1</v>
      </c>
      <c r="B6" s="5" t="s">
        <v>75</v>
      </c>
      <c r="C6" s="11">
        <v>110111409593</v>
      </c>
      <c r="D6" s="7" t="s">
        <v>73</v>
      </c>
      <c r="E6" s="5" t="s">
        <v>72</v>
      </c>
      <c r="F6" s="103">
        <v>3.42</v>
      </c>
    </row>
    <row r="7" spans="1:6" s="4" customFormat="1" ht="15" customHeight="1">
      <c r="A7" s="120">
        <f>A6+1</f>
        <v>2</v>
      </c>
      <c r="B7" s="5" t="s">
        <v>76</v>
      </c>
      <c r="C7" s="11">
        <v>100121407674</v>
      </c>
      <c r="D7" s="7" t="s">
        <v>73</v>
      </c>
      <c r="E7" s="5" t="s">
        <v>77</v>
      </c>
      <c r="F7" s="103">
        <v>3.36</v>
      </c>
    </row>
    <row r="8" spans="1:6" s="4" customFormat="1" ht="15" customHeight="1">
      <c r="A8" s="120">
        <f aca="true" t="shared" si="0" ref="A8:A65">A7+1</f>
        <v>3</v>
      </c>
      <c r="B8" s="5" t="s">
        <v>84</v>
      </c>
      <c r="C8" s="11">
        <v>100131404143</v>
      </c>
      <c r="D8" s="7" t="s">
        <v>73</v>
      </c>
      <c r="E8" s="5" t="s">
        <v>85</v>
      </c>
      <c r="F8" s="103">
        <v>3.52</v>
      </c>
    </row>
    <row r="9" spans="1:6" s="4" customFormat="1" ht="15" customHeight="1">
      <c r="A9" s="120">
        <f t="shared" si="0"/>
        <v>4</v>
      </c>
      <c r="B9" s="5" t="s">
        <v>245</v>
      </c>
      <c r="C9" s="11">
        <v>100141404756</v>
      </c>
      <c r="D9" s="7" t="s">
        <v>73</v>
      </c>
      <c r="E9" s="5" t="s">
        <v>97</v>
      </c>
      <c r="F9" s="103">
        <v>3.22</v>
      </c>
    </row>
    <row r="10" spans="1:6" s="4" customFormat="1" ht="15" customHeight="1">
      <c r="A10" s="120">
        <f t="shared" si="0"/>
        <v>5</v>
      </c>
      <c r="B10" s="5" t="s">
        <v>95</v>
      </c>
      <c r="C10" s="11">
        <v>100141404238</v>
      </c>
      <c r="D10" s="7" t="s">
        <v>73</v>
      </c>
      <c r="E10" s="5" t="s">
        <v>97</v>
      </c>
      <c r="F10" s="103">
        <v>3.31</v>
      </c>
    </row>
    <row r="11" spans="1:6" s="4" customFormat="1" ht="15" customHeight="1">
      <c r="A11" s="120">
        <f t="shared" si="0"/>
        <v>6</v>
      </c>
      <c r="B11" s="5" t="s">
        <v>103</v>
      </c>
      <c r="C11" s="11">
        <v>100151404499</v>
      </c>
      <c r="D11" s="7" t="s">
        <v>73</v>
      </c>
      <c r="E11" s="5" t="s">
        <v>104</v>
      </c>
      <c r="F11" s="103">
        <v>3.45</v>
      </c>
    </row>
    <row r="12" spans="1:171" s="26" customFormat="1" ht="15" customHeight="1">
      <c r="A12" s="120">
        <f t="shared" si="0"/>
        <v>7</v>
      </c>
      <c r="B12" s="5" t="s">
        <v>251</v>
      </c>
      <c r="C12" s="11">
        <v>100151400131</v>
      </c>
      <c r="D12" s="7" t="s">
        <v>73</v>
      </c>
      <c r="E12" s="5" t="s">
        <v>104</v>
      </c>
      <c r="F12" s="103">
        <v>3.47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</row>
    <row r="13" spans="1:171" s="26" customFormat="1" ht="15" customHeight="1">
      <c r="A13" s="120">
        <f t="shared" si="0"/>
        <v>8</v>
      </c>
      <c r="B13" s="5" t="s">
        <v>109</v>
      </c>
      <c r="C13" s="11">
        <v>100153404809</v>
      </c>
      <c r="D13" s="7" t="s">
        <v>73</v>
      </c>
      <c r="E13" s="5" t="s">
        <v>110</v>
      </c>
      <c r="F13" s="103">
        <v>3.39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</row>
    <row r="14" spans="1:172" s="26" customFormat="1" ht="15" customHeight="1">
      <c r="A14" s="120">
        <f t="shared" si="0"/>
        <v>9</v>
      </c>
      <c r="B14" s="5" t="s">
        <v>257</v>
      </c>
      <c r="C14" s="11">
        <v>100154406064</v>
      </c>
      <c r="D14" s="7" t="s">
        <v>73</v>
      </c>
      <c r="E14" s="5" t="s">
        <v>258</v>
      </c>
      <c r="F14" s="103">
        <v>2.97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</row>
    <row r="15" spans="1:171" s="26" customFormat="1" ht="15" customHeight="1">
      <c r="A15" s="120">
        <f t="shared" si="0"/>
        <v>10</v>
      </c>
      <c r="B15" s="5" t="s">
        <v>116</v>
      </c>
      <c r="C15" s="11">
        <v>100211406095</v>
      </c>
      <c r="D15" s="7" t="s">
        <v>117</v>
      </c>
      <c r="E15" s="5" t="s">
        <v>118</v>
      </c>
      <c r="F15" s="103">
        <v>3.47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</row>
    <row r="16" spans="1:172" s="4" customFormat="1" ht="15" customHeight="1">
      <c r="A16" s="120">
        <f t="shared" si="0"/>
        <v>11</v>
      </c>
      <c r="B16" s="5" t="s">
        <v>469</v>
      </c>
      <c r="C16" s="11">
        <v>109211416242</v>
      </c>
      <c r="D16" s="7" t="s">
        <v>117</v>
      </c>
      <c r="E16" s="5" t="s">
        <v>426</v>
      </c>
      <c r="F16" s="8">
        <v>3.52</v>
      </c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</row>
    <row r="17" spans="1:172" s="26" customFormat="1" ht="16.5" customHeight="1">
      <c r="A17" s="120">
        <f t="shared" si="0"/>
        <v>12</v>
      </c>
      <c r="B17" s="5" t="s">
        <v>468</v>
      </c>
      <c r="C17" s="11">
        <v>100221404355</v>
      </c>
      <c r="D17" s="7" t="s">
        <v>117</v>
      </c>
      <c r="E17" s="5" t="s">
        <v>396</v>
      </c>
      <c r="F17" s="7">
        <v>3.16</v>
      </c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</row>
    <row r="18" spans="1:172" s="26" customFormat="1" ht="15" customHeight="1">
      <c r="A18" s="120">
        <f t="shared" si="0"/>
        <v>13</v>
      </c>
      <c r="B18" s="5" t="s">
        <v>470</v>
      </c>
      <c r="C18" s="11">
        <v>109221422435</v>
      </c>
      <c r="D18" s="7" t="s">
        <v>117</v>
      </c>
      <c r="E18" s="5" t="s">
        <v>396</v>
      </c>
      <c r="F18" s="8">
        <v>3.41</v>
      </c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</row>
    <row r="19" spans="1:172" s="26" customFormat="1" ht="15" customHeight="1">
      <c r="A19" s="120">
        <f t="shared" si="0"/>
        <v>14</v>
      </c>
      <c r="B19" s="5" t="s">
        <v>374</v>
      </c>
      <c r="C19" s="11">
        <v>109241426186</v>
      </c>
      <c r="D19" s="7" t="s">
        <v>117</v>
      </c>
      <c r="E19" s="5" t="s">
        <v>375</v>
      </c>
      <c r="F19" s="103">
        <v>3.47</v>
      </c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</row>
    <row r="20" spans="1:172" s="4" customFormat="1" ht="15" customHeight="1">
      <c r="A20" s="120">
        <f t="shared" si="0"/>
        <v>15</v>
      </c>
      <c r="B20" s="5" t="s">
        <v>386</v>
      </c>
      <c r="C20" s="11">
        <v>100241405068</v>
      </c>
      <c r="D20" s="7" t="s">
        <v>117</v>
      </c>
      <c r="E20" s="5" t="s">
        <v>375</v>
      </c>
      <c r="F20" s="103">
        <v>3.4</v>
      </c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</row>
    <row r="21" spans="1:6" s="83" customFormat="1" ht="13.5" customHeight="1">
      <c r="A21" s="120">
        <f t="shared" si="0"/>
        <v>16</v>
      </c>
      <c r="B21" s="86" t="s">
        <v>440</v>
      </c>
      <c r="C21" s="87">
        <v>110242437018</v>
      </c>
      <c r="D21" s="85" t="s">
        <v>117</v>
      </c>
      <c r="E21" s="86" t="s">
        <v>441</v>
      </c>
      <c r="F21" s="106">
        <v>3.69</v>
      </c>
    </row>
    <row r="22" spans="1:6" ht="15" customHeight="1">
      <c r="A22" s="120">
        <f t="shared" si="0"/>
        <v>17</v>
      </c>
      <c r="B22" s="5" t="s">
        <v>401</v>
      </c>
      <c r="C22" s="11">
        <v>109251422491</v>
      </c>
      <c r="D22" s="7" t="s">
        <v>117</v>
      </c>
      <c r="E22" s="5" t="s">
        <v>402</v>
      </c>
      <c r="F22" s="103">
        <v>3.42</v>
      </c>
    </row>
    <row r="23" spans="1:6" ht="15" customHeight="1">
      <c r="A23" s="120">
        <f t="shared" si="0"/>
        <v>18</v>
      </c>
      <c r="B23" s="5" t="s">
        <v>416</v>
      </c>
      <c r="C23" s="11">
        <v>109252422513</v>
      </c>
      <c r="D23" s="7" t="s">
        <v>117</v>
      </c>
      <c r="E23" s="5" t="s">
        <v>417</v>
      </c>
      <c r="F23" s="103">
        <v>3.1</v>
      </c>
    </row>
    <row r="24" spans="1:172" ht="15" customHeight="1">
      <c r="A24" s="120">
        <f t="shared" si="0"/>
        <v>19</v>
      </c>
      <c r="B24" s="17" t="s">
        <v>125</v>
      </c>
      <c r="C24" s="18">
        <v>110311418506</v>
      </c>
      <c r="D24" s="16" t="s">
        <v>126</v>
      </c>
      <c r="E24" s="17" t="s">
        <v>127</v>
      </c>
      <c r="F24" s="105">
        <v>3.5</v>
      </c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</row>
    <row r="25" spans="1:171" s="4" customFormat="1" ht="15" customHeight="1">
      <c r="A25" s="120">
        <f t="shared" si="0"/>
        <v>20</v>
      </c>
      <c r="B25" s="17" t="s">
        <v>133</v>
      </c>
      <c r="C25" s="18">
        <v>100321400867</v>
      </c>
      <c r="D25" s="16" t="s">
        <v>126</v>
      </c>
      <c r="E25" s="17" t="s">
        <v>134</v>
      </c>
      <c r="F25" s="105">
        <v>3.14</v>
      </c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</row>
    <row r="26" spans="1:172" s="4" customFormat="1" ht="15" customHeight="1">
      <c r="A26" s="120">
        <f t="shared" si="0"/>
        <v>21</v>
      </c>
      <c r="B26" s="17" t="s">
        <v>462</v>
      </c>
      <c r="C26" s="18">
        <v>109321422611</v>
      </c>
      <c r="D26" s="16" t="s">
        <v>126</v>
      </c>
      <c r="E26" s="17" t="s">
        <v>134</v>
      </c>
      <c r="F26" s="21">
        <v>3.29</v>
      </c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</row>
    <row r="27" spans="1:171" s="4" customFormat="1" ht="15" customHeight="1">
      <c r="A27" s="120">
        <f t="shared" si="0"/>
        <v>22</v>
      </c>
      <c r="B27" s="17" t="s">
        <v>138</v>
      </c>
      <c r="C27" s="18">
        <v>110322420021</v>
      </c>
      <c r="D27" s="16" t="s">
        <v>126</v>
      </c>
      <c r="E27" s="17" t="s">
        <v>139</v>
      </c>
      <c r="F27" s="105">
        <v>3.16</v>
      </c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6"/>
      <c r="DX27" s="26"/>
      <c r="DY27" s="26"/>
      <c r="DZ27" s="26"/>
      <c r="EA27" s="26"/>
      <c r="EB27" s="26"/>
      <c r="EC27" s="26"/>
      <c r="ED27" s="26"/>
      <c r="EE27" s="26"/>
      <c r="EF27" s="26"/>
      <c r="EG27" s="26"/>
      <c r="EH27" s="26"/>
      <c r="EI27" s="26"/>
      <c r="EJ27" s="26"/>
      <c r="EK27" s="26"/>
      <c r="EL27" s="26"/>
      <c r="EM27" s="26"/>
      <c r="EN27" s="26"/>
      <c r="EO27" s="26"/>
      <c r="EP27" s="26"/>
      <c r="EQ27" s="26"/>
      <c r="ER27" s="26"/>
      <c r="ES27" s="26"/>
      <c r="ET27" s="26"/>
      <c r="EU27" s="26"/>
      <c r="EV27" s="26"/>
      <c r="EW27" s="26"/>
      <c r="EX27" s="26"/>
      <c r="EY27" s="26"/>
      <c r="EZ27" s="26"/>
      <c r="FA27" s="26"/>
      <c r="FB27" s="26"/>
      <c r="FC27" s="26"/>
      <c r="FD27" s="26"/>
      <c r="FE27" s="26"/>
      <c r="FF27" s="26"/>
      <c r="FG27" s="26"/>
      <c r="FH27" s="26"/>
      <c r="FI27" s="26"/>
      <c r="FJ27" s="26"/>
      <c r="FK27" s="26"/>
      <c r="FL27" s="26"/>
      <c r="FM27" s="26"/>
      <c r="FN27" s="26"/>
      <c r="FO27" s="26"/>
    </row>
    <row r="28" spans="1:172" s="4" customFormat="1" ht="15" customHeight="1">
      <c r="A28" s="120">
        <f t="shared" si="0"/>
        <v>23</v>
      </c>
      <c r="B28" s="17" t="s">
        <v>466</v>
      </c>
      <c r="C28" s="18">
        <v>308332405195</v>
      </c>
      <c r="D28" s="16" t="s">
        <v>126</v>
      </c>
      <c r="E28" s="17" t="s">
        <v>365</v>
      </c>
      <c r="F28" s="16" t="s">
        <v>467</v>
      </c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</row>
    <row r="29" spans="1:171" s="4" customFormat="1" ht="15" customHeight="1">
      <c r="A29" s="120">
        <f t="shared" si="0"/>
        <v>24</v>
      </c>
      <c r="B29" s="17" t="s">
        <v>143</v>
      </c>
      <c r="C29" s="18">
        <v>100341400722</v>
      </c>
      <c r="D29" s="16" t="s">
        <v>126</v>
      </c>
      <c r="E29" s="17" t="s">
        <v>144</v>
      </c>
      <c r="F29" s="105">
        <v>3.12</v>
      </c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</row>
    <row r="30" spans="1:172" s="4" customFormat="1" ht="15" customHeight="1">
      <c r="A30" s="120">
        <f t="shared" si="0"/>
        <v>25</v>
      </c>
      <c r="B30" s="17" t="s">
        <v>465</v>
      </c>
      <c r="C30" s="18">
        <v>109341422682</v>
      </c>
      <c r="D30" s="16" t="s">
        <v>126</v>
      </c>
      <c r="E30" s="17" t="s">
        <v>144</v>
      </c>
      <c r="F30" s="21">
        <v>3.11</v>
      </c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</row>
    <row r="31" spans="1:172" ht="15" customHeight="1">
      <c r="A31" s="120">
        <f t="shared" si="0"/>
        <v>26</v>
      </c>
      <c r="B31" s="17" t="s">
        <v>261</v>
      </c>
      <c r="C31" s="18">
        <v>110342422016</v>
      </c>
      <c r="D31" s="16" t="s">
        <v>126</v>
      </c>
      <c r="E31" s="17" t="s">
        <v>262</v>
      </c>
      <c r="F31" s="105">
        <v>3.52</v>
      </c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</row>
    <row r="32" spans="1:171" ht="15" customHeight="1">
      <c r="A32" s="120">
        <f t="shared" si="0"/>
        <v>27</v>
      </c>
      <c r="B32" s="5" t="s">
        <v>149</v>
      </c>
      <c r="C32" s="11">
        <v>100411400998</v>
      </c>
      <c r="D32" s="7" t="s">
        <v>150</v>
      </c>
      <c r="E32" s="5" t="s">
        <v>151</v>
      </c>
      <c r="F32" s="103">
        <v>3.6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</row>
    <row r="33" spans="1:171" ht="15" customHeight="1">
      <c r="A33" s="120">
        <f t="shared" si="0"/>
        <v>28</v>
      </c>
      <c r="B33" s="5" t="s">
        <v>471</v>
      </c>
      <c r="C33" s="11">
        <v>109412420156</v>
      </c>
      <c r="D33" s="7" t="s">
        <v>150</v>
      </c>
      <c r="E33" s="5" t="s">
        <v>472</v>
      </c>
      <c r="F33" s="7">
        <v>3.11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</row>
    <row r="34" spans="1:172" s="83" customFormat="1" ht="15" customHeight="1">
      <c r="A34" s="120">
        <f t="shared" si="0"/>
        <v>29</v>
      </c>
      <c r="B34" s="86" t="s">
        <v>269</v>
      </c>
      <c r="C34" s="87">
        <v>110413423520</v>
      </c>
      <c r="D34" s="85" t="s">
        <v>150</v>
      </c>
      <c r="E34" s="86" t="s">
        <v>169</v>
      </c>
      <c r="F34" s="106">
        <v>3.18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52"/>
      <c r="BY34" s="52"/>
      <c r="BZ34" s="52"/>
      <c r="CA34" s="52"/>
      <c r="CB34" s="52"/>
      <c r="CC34" s="52"/>
      <c r="CD34" s="52"/>
      <c r="CE34" s="52"/>
      <c r="CF34" s="52"/>
      <c r="CG34" s="52"/>
      <c r="CH34" s="52"/>
      <c r="CI34" s="52"/>
      <c r="CJ34" s="52"/>
      <c r="CK34" s="52"/>
      <c r="CL34" s="52"/>
      <c r="CM34" s="52"/>
      <c r="CN34" s="52"/>
      <c r="CO34" s="52"/>
      <c r="CP34" s="52"/>
      <c r="CQ34" s="52"/>
      <c r="CR34" s="52"/>
      <c r="CS34" s="52"/>
      <c r="CT34" s="52"/>
      <c r="CU34" s="52"/>
      <c r="CV34" s="52"/>
      <c r="CW34" s="52"/>
      <c r="CX34" s="52"/>
      <c r="CY34" s="52"/>
      <c r="CZ34" s="52"/>
      <c r="DA34" s="52"/>
      <c r="DB34" s="52"/>
      <c r="DC34" s="52"/>
      <c r="DD34" s="52"/>
      <c r="DE34" s="52"/>
      <c r="DF34" s="52"/>
      <c r="DG34" s="52"/>
      <c r="DH34" s="52"/>
      <c r="DI34" s="52"/>
      <c r="DJ34" s="52"/>
      <c r="DK34" s="52"/>
      <c r="DL34" s="52"/>
      <c r="DM34" s="52"/>
      <c r="DN34" s="52"/>
      <c r="DO34" s="52"/>
      <c r="DP34" s="52"/>
      <c r="DQ34" s="52"/>
      <c r="DR34" s="52"/>
      <c r="DS34" s="52"/>
      <c r="DT34" s="52"/>
      <c r="DU34" s="52"/>
      <c r="DV34" s="52"/>
      <c r="DW34" s="52"/>
      <c r="DX34" s="52"/>
      <c r="DY34" s="52"/>
      <c r="DZ34" s="52"/>
      <c r="EA34" s="52"/>
      <c r="EB34" s="52"/>
      <c r="EC34" s="52"/>
      <c r="ED34" s="52"/>
      <c r="EE34" s="52"/>
      <c r="EF34" s="52"/>
      <c r="EG34" s="52"/>
      <c r="EH34" s="52"/>
      <c r="EI34" s="52"/>
      <c r="EJ34" s="52"/>
      <c r="EK34" s="52"/>
      <c r="EL34" s="52"/>
      <c r="EM34" s="52"/>
      <c r="EN34" s="52"/>
      <c r="EO34" s="52"/>
      <c r="EP34" s="52"/>
      <c r="EQ34" s="52"/>
      <c r="ER34" s="52"/>
      <c r="ES34" s="52"/>
      <c r="ET34" s="52"/>
      <c r="EU34" s="52"/>
      <c r="EV34" s="52"/>
      <c r="EW34" s="52"/>
      <c r="EX34" s="52"/>
      <c r="EY34" s="52"/>
      <c r="EZ34" s="52"/>
      <c r="FA34" s="52"/>
      <c r="FB34" s="52"/>
      <c r="FC34" s="52"/>
      <c r="FD34" s="52"/>
      <c r="FE34" s="52"/>
      <c r="FF34" s="52"/>
      <c r="FG34" s="52"/>
      <c r="FH34" s="52"/>
      <c r="FI34" s="52"/>
      <c r="FJ34" s="52"/>
      <c r="FK34" s="52"/>
      <c r="FL34" s="52"/>
      <c r="FM34" s="52"/>
      <c r="FN34" s="52"/>
      <c r="FO34" s="52"/>
      <c r="FP34" s="52"/>
    </row>
    <row r="35" spans="1:171" ht="15" customHeight="1">
      <c r="A35" s="120">
        <f t="shared" si="0"/>
        <v>30</v>
      </c>
      <c r="B35" s="5" t="s">
        <v>168</v>
      </c>
      <c r="C35" s="11">
        <v>100413401209</v>
      </c>
      <c r="D35" s="7" t="s">
        <v>150</v>
      </c>
      <c r="E35" s="5" t="s">
        <v>169</v>
      </c>
      <c r="F35" s="103">
        <v>3.03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</row>
    <row r="36" spans="1:172" ht="15" customHeight="1">
      <c r="A36" s="120">
        <f t="shared" si="0"/>
        <v>31</v>
      </c>
      <c r="B36" s="5" t="s">
        <v>473</v>
      </c>
      <c r="C36" s="11">
        <v>109421426952</v>
      </c>
      <c r="D36" s="7" t="s">
        <v>150</v>
      </c>
      <c r="E36" s="5" t="s">
        <v>173</v>
      </c>
      <c r="F36" s="8">
        <v>3.04</v>
      </c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</row>
    <row r="37" spans="1:172" ht="15" customHeight="1">
      <c r="A37" s="120">
        <f t="shared" si="0"/>
        <v>32</v>
      </c>
      <c r="B37" s="5" t="s">
        <v>177</v>
      </c>
      <c r="C37" s="11">
        <v>100431401721</v>
      </c>
      <c r="D37" s="7" t="s">
        <v>150</v>
      </c>
      <c r="E37" s="5" t="s">
        <v>178</v>
      </c>
      <c r="F37" s="103">
        <v>3.6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</row>
    <row r="38" spans="1:172" ht="15" customHeight="1">
      <c r="A38" s="120">
        <f t="shared" si="0"/>
        <v>33</v>
      </c>
      <c r="B38" s="5" t="s">
        <v>181</v>
      </c>
      <c r="C38" s="11">
        <v>100432401836</v>
      </c>
      <c r="D38" s="7" t="s">
        <v>150</v>
      </c>
      <c r="E38" s="5" t="s">
        <v>182</v>
      </c>
      <c r="F38" s="103">
        <v>3.24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</row>
    <row r="39" spans="1:172" ht="15" customHeight="1">
      <c r="A39" s="120">
        <f t="shared" si="0"/>
        <v>34</v>
      </c>
      <c r="B39" s="5" t="s">
        <v>483</v>
      </c>
      <c r="C39" s="11">
        <v>100422401595</v>
      </c>
      <c r="D39" s="7" t="s">
        <v>150</v>
      </c>
      <c r="E39" s="5" t="s">
        <v>481</v>
      </c>
      <c r="F39" s="103">
        <v>2.91</v>
      </c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</row>
    <row r="40" spans="1:6" ht="15" customHeight="1">
      <c r="A40" s="120">
        <f t="shared" si="0"/>
        <v>35</v>
      </c>
      <c r="B40" s="5" t="s">
        <v>296</v>
      </c>
      <c r="C40" s="11">
        <v>108511414297</v>
      </c>
      <c r="D40" s="7" t="s">
        <v>187</v>
      </c>
      <c r="E40" s="5" t="s">
        <v>188</v>
      </c>
      <c r="F40" s="103">
        <v>3.11</v>
      </c>
    </row>
    <row r="41" spans="1:172" ht="15" customHeight="1">
      <c r="A41" s="120">
        <f t="shared" si="0"/>
        <v>36</v>
      </c>
      <c r="B41" s="5" t="s">
        <v>186</v>
      </c>
      <c r="C41" s="11">
        <v>110511427068</v>
      </c>
      <c r="D41" s="7" t="s">
        <v>187</v>
      </c>
      <c r="E41" s="5" t="s">
        <v>188</v>
      </c>
      <c r="F41" s="103">
        <v>3.17</v>
      </c>
      <c r="FP41" s="4"/>
    </row>
    <row r="42" spans="1:6" ht="15" customHeight="1">
      <c r="A42" s="120">
        <f t="shared" si="0"/>
        <v>37</v>
      </c>
      <c r="B42" s="5" t="s">
        <v>313</v>
      </c>
      <c r="C42" s="11">
        <v>109511414323</v>
      </c>
      <c r="D42" s="7" t="s">
        <v>187</v>
      </c>
      <c r="E42" s="5" t="s">
        <v>188</v>
      </c>
      <c r="F42" s="103">
        <v>3.11</v>
      </c>
    </row>
    <row r="43" spans="1:6" ht="15" customHeight="1">
      <c r="A43" s="120">
        <f t="shared" si="0"/>
        <v>38</v>
      </c>
      <c r="B43" s="5" t="s">
        <v>474</v>
      </c>
      <c r="C43" s="11">
        <v>109511414310</v>
      </c>
      <c r="D43" s="7" t="s">
        <v>187</v>
      </c>
      <c r="E43" s="5" t="s">
        <v>188</v>
      </c>
      <c r="F43" s="7">
        <v>3.01</v>
      </c>
    </row>
    <row r="44" spans="1:6" ht="15" customHeight="1">
      <c r="A44" s="120">
        <f t="shared" si="0"/>
        <v>39</v>
      </c>
      <c r="B44" s="5" t="s">
        <v>266</v>
      </c>
      <c r="C44" s="11">
        <v>100513402101</v>
      </c>
      <c r="D44" s="7" t="s">
        <v>187</v>
      </c>
      <c r="E44" s="5" t="s">
        <v>190</v>
      </c>
      <c r="F44" s="103">
        <v>3.04</v>
      </c>
    </row>
    <row r="45" spans="1:172" ht="15" customHeight="1">
      <c r="A45" s="120">
        <f t="shared" si="0"/>
        <v>40</v>
      </c>
      <c r="B45" s="5" t="s">
        <v>189</v>
      </c>
      <c r="C45" s="11">
        <v>110513406767</v>
      </c>
      <c r="D45" s="7" t="s">
        <v>187</v>
      </c>
      <c r="E45" s="5" t="s">
        <v>190</v>
      </c>
      <c r="F45" s="103">
        <v>3.09</v>
      </c>
      <c r="FP45" s="4"/>
    </row>
    <row r="46" spans="1:6" ht="15" customHeight="1">
      <c r="A46" s="120">
        <f t="shared" si="0"/>
        <v>41</v>
      </c>
      <c r="B46" s="5" t="s">
        <v>292</v>
      </c>
      <c r="C46" s="11">
        <v>100522302320</v>
      </c>
      <c r="D46" s="7" t="s">
        <v>187</v>
      </c>
      <c r="E46" s="5" t="s">
        <v>293</v>
      </c>
      <c r="F46" s="103">
        <v>3</v>
      </c>
    </row>
    <row r="47" spans="1:6" ht="15" customHeight="1">
      <c r="A47" s="120">
        <f t="shared" si="0"/>
        <v>42</v>
      </c>
      <c r="B47" s="5" t="s">
        <v>324</v>
      </c>
      <c r="C47" s="11">
        <v>309532323599</v>
      </c>
      <c r="D47" s="7" t="s">
        <v>187</v>
      </c>
      <c r="E47" s="5" t="s">
        <v>325</v>
      </c>
      <c r="F47" s="103">
        <v>3.04</v>
      </c>
    </row>
    <row r="48" spans="1:172" ht="15" customHeight="1">
      <c r="A48" s="120">
        <f t="shared" si="0"/>
        <v>43</v>
      </c>
      <c r="B48" s="5" t="s">
        <v>464</v>
      </c>
      <c r="C48" s="11">
        <v>100533402634</v>
      </c>
      <c r="D48" s="7" t="s">
        <v>187</v>
      </c>
      <c r="E48" s="5" t="s">
        <v>192</v>
      </c>
      <c r="F48" s="8">
        <v>3.09</v>
      </c>
      <c r="FP48" s="4"/>
    </row>
    <row r="49" spans="1:6" s="83" customFormat="1" ht="15" customHeight="1">
      <c r="A49" s="120">
        <f t="shared" si="0"/>
        <v>44</v>
      </c>
      <c r="B49" s="86" t="s">
        <v>333</v>
      </c>
      <c r="C49" s="87">
        <v>110534406835</v>
      </c>
      <c r="D49" s="85" t="s">
        <v>187</v>
      </c>
      <c r="E49" s="86" t="s">
        <v>334</v>
      </c>
      <c r="F49" s="106">
        <v>3.4</v>
      </c>
    </row>
    <row r="50" spans="1:6" ht="15" customHeight="1">
      <c r="A50" s="120">
        <f t="shared" si="0"/>
        <v>45</v>
      </c>
      <c r="B50" s="5" t="s">
        <v>340</v>
      </c>
      <c r="C50" s="11">
        <v>109544414575</v>
      </c>
      <c r="D50" s="7" t="s">
        <v>187</v>
      </c>
      <c r="E50" s="5" t="s">
        <v>337</v>
      </c>
      <c r="F50" s="103">
        <v>3.05</v>
      </c>
    </row>
    <row r="51" spans="1:6" ht="15" customHeight="1">
      <c r="A51" s="120">
        <f t="shared" si="0"/>
        <v>46</v>
      </c>
      <c r="B51" s="5" t="s">
        <v>336</v>
      </c>
      <c r="C51" s="11">
        <v>108544418769</v>
      </c>
      <c r="D51" s="7" t="s">
        <v>187</v>
      </c>
      <c r="E51" s="5" t="s">
        <v>337</v>
      </c>
      <c r="F51" s="103">
        <v>3.36</v>
      </c>
    </row>
    <row r="52" spans="1:172" s="26" customFormat="1" ht="15" customHeight="1">
      <c r="A52" s="120">
        <f t="shared" si="0"/>
        <v>47</v>
      </c>
      <c r="B52" s="5" t="s">
        <v>349</v>
      </c>
      <c r="C52" s="11">
        <v>109544414572</v>
      </c>
      <c r="D52" s="7" t="s">
        <v>187</v>
      </c>
      <c r="E52" s="5" t="s">
        <v>337</v>
      </c>
      <c r="F52" s="103">
        <v>3.18</v>
      </c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</row>
    <row r="53" spans="1:172" s="52" customFormat="1" ht="15" customHeight="1">
      <c r="A53" s="120">
        <f t="shared" si="0"/>
        <v>48</v>
      </c>
      <c r="B53" s="121" t="s">
        <v>437</v>
      </c>
      <c r="C53" s="87">
        <v>110544433024</v>
      </c>
      <c r="D53" s="87" t="s">
        <v>187</v>
      </c>
      <c r="E53" s="121" t="s">
        <v>337</v>
      </c>
      <c r="F53" s="106">
        <v>3.25</v>
      </c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99"/>
      <c r="BT53" s="99"/>
      <c r="BU53" s="99"/>
      <c r="BV53" s="99"/>
      <c r="BW53" s="99"/>
      <c r="BX53" s="99"/>
      <c r="BY53" s="99"/>
      <c r="BZ53" s="99"/>
      <c r="CA53" s="99"/>
      <c r="CB53" s="99"/>
      <c r="CC53" s="99"/>
      <c r="CD53" s="99"/>
      <c r="CE53" s="99"/>
      <c r="CF53" s="99"/>
      <c r="CG53" s="99"/>
      <c r="CH53" s="99"/>
      <c r="CI53" s="99"/>
      <c r="CJ53" s="99"/>
      <c r="CK53" s="99"/>
      <c r="CL53" s="99"/>
      <c r="CM53" s="99"/>
      <c r="CN53" s="99"/>
      <c r="CO53" s="99"/>
      <c r="CP53" s="99"/>
      <c r="CQ53" s="99"/>
      <c r="CR53" s="99"/>
      <c r="CS53" s="99"/>
      <c r="CT53" s="99"/>
      <c r="CU53" s="99"/>
      <c r="CV53" s="99"/>
      <c r="CW53" s="99"/>
      <c r="CX53" s="99"/>
      <c r="CY53" s="99"/>
      <c r="CZ53" s="99"/>
      <c r="DA53" s="99"/>
      <c r="DB53" s="99"/>
      <c r="DC53" s="99"/>
      <c r="DD53" s="99"/>
      <c r="DE53" s="99"/>
      <c r="DF53" s="99"/>
      <c r="DG53" s="99"/>
      <c r="DH53" s="99"/>
      <c r="DI53" s="99"/>
      <c r="DJ53" s="99"/>
      <c r="DK53" s="99"/>
      <c r="DL53" s="99"/>
      <c r="DM53" s="99"/>
      <c r="DN53" s="99"/>
      <c r="DO53" s="99"/>
      <c r="DP53" s="99"/>
      <c r="DQ53" s="99"/>
      <c r="DR53" s="99"/>
      <c r="DS53" s="99"/>
      <c r="DT53" s="99"/>
      <c r="DU53" s="99"/>
      <c r="DV53" s="99"/>
      <c r="DW53" s="99"/>
      <c r="DX53" s="99"/>
      <c r="DY53" s="99"/>
      <c r="DZ53" s="99"/>
      <c r="EA53" s="99"/>
      <c r="EB53" s="99"/>
      <c r="EC53" s="99"/>
      <c r="ED53" s="99"/>
      <c r="EE53" s="99"/>
      <c r="EF53" s="99"/>
      <c r="EG53" s="99"/>
      <c r="EH53" s="99"/>
      <c r="EI53" s="99"/>
      <c r="EJ53" s="99"/>
      <c r="EK53" s="99"/>
      <c r="EL53" s="99"/>
      <c r="EM53" s="99"/>
      <c r="EN53" s="99"/>
      <c r="EO53" s="99"/>
      <c r="EP53" s="99"/>
      <c r="EQ53" s="99"/>
      <c r="ER53" s="99"/>
      <c r="ES53" s="99"/>
      <c r="ET53" s="99"/>
      <c r="EU53" s="99"/>
      <c r="EV53" s="99"/>
      <c r="EW53" s="99"/>
      <c r="EX53" s="99"/>
      <c r="EY53" s="99"/>
      <c r="EZ53" s="99"/>
      <c r="FA53" s="99"/>
      <c r="FB53" s="99"/>
      <c r="FC53" s="99"/>
      <c r="FD53" s="99"/>
      <c r="FE53" s="99"/>
      <c r="FF53" s="99"/>
      <c r="FG53" s="99"/>
      <c r="FH53" s="99"/>
      <c r="FI53" s="99"/>
      <c r="FJ53" s="99"/>
      <c r="FK53" s="99"/>
      <c r="FL53" s="99"/>
      <c r="FM53" s="99"/>
      <c r="FN53" s="99"/>
      <c r="FO53" s="99"/>
      <c r="FP53" s="99"/>
    </row>
    <row r="54" spans="1:172" s="26" customFormat="1" ht="15" customHeight="1">
      <c r="A54" s="120">
        <f t="shared" si="0"/>
        <v>49</v>
      </c>
      <c r="B54" s="5" t="s">
        <v>197</v>
      </c>
      <c r="C54" s="11">
        <v>100611404115</v>
      </c>
      <c r="D54" s="7" t="s">
        <v>198</v>
      </c>
      <c r="E54" s="5" t="s">
        <v>199</v>
      </c>
      <c r="F54" s="103">
        <v>3.28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/>
    </row>
    <row r="55" spans="1:172" s="26" customFormat="1" ht="15" customHeight="1">
      <c r="A55" s="120">
        <f t="shared" si="0"/>
        <v>50</v>
      </c>
      <c r="B55" s="5" t="s">
        <v>213</v>
      </c>
      <c r="C55" s="11">
        <v>110621434024</v>
      </c>
      <c r="D55" s="7" t="s">
        <v>198</v>
      </c>
      <c r="E55" s="5" t="s">
        <v>210</v>
      </c>
      <c r="F55" s="103">
        <v>3.23</v>
      </c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  <c r="FE55" s="4"/>
      <c r="FF55" s="4"/>
      <c r="FG55" s="4"/>
      <c r="FH55" s="4"/>
      <c r="FI55" s="4"/>
      <c r="FJ55" s="4"/>
      <c r="FK55" s="4"/>
      <c r="FL55" s="4"/>
      <c r="FM55" s="4"/>
      <c r="FN55" s="4"/>
      <c r="FO55" s="4"/>
      <c r="FP55"/>
    </row>
    <row r="56" spans="1:171" ht="15" customHeight="1">
      <c r="A56" s="120">
        <f t="shared" si="0"/>
        <v>51</v>
      </c>
      <c r="B56" s="5" t="s">
        <v>209</v>
      </c>
      <c r="C56" s="11">
        <v>100621403312</v>
      </c>
      <c r="D56" s="7" t="s">
        <v>198</v>
      </c>
      <c r="E56" s="5" t="s">
        <v>210</v>
      </c>
      <c r="F56" s="103">
        <v>3.36</v>
      </c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</row>
    <row r="57" spans="1:171" ht="15" customHeight="1">
      <c r="A57" s="120">
        <f t="shared" si="0"/>
        <v>52</v>
      </c>
      <c r="B57" s="5" t="s">
        <v>463</v>
      </c>
      <c r="C57" s="11">
        <v>100721403554</v>
      </c>
      <c r="D57" s="7" t="s">
        <v>217</v>
      </c>
      <c r="E57" s="5" t="s">
        <v>281</v>
      </c>
      <c r="F57" s="7" t="s">
        <v>286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  <c r="FE57" s="4"/>
      <c r="FF57" s="4"/>
      <c r="FG57" s="4"/>
      <c r="FH57" s="4"/>
      <c r="FI57" s="4"/>
      <c r="FJ57" s="4"/>
      <c r="FK57" s="4"/>
      <c r="FL57" s="4"/>
      <c r="FM57" s="4"/>
      <c r="FN57" s="4"/>
      <c r="FO57" s="4"/>
    </row>
    <row r="58" spans="1:171" ht="15" customHeight="1">
      <c r="A58" s="120">
        <f t="shared" si="0"/>
        <v>53</v>
      </c>
      <c r="B58" s="5" t="s">
        <v>285</v>
      </c>
      <c r="C58" s="11">
        <v>100721403487</v>
      </c>
      <c r="D58" s="7" t="s">
        <v>217</v>
      </c>
      <c r="E58" s="5" t="s">
        <v>281</v>
      </c>
      <c r="F58" s="103" t="s">
        <v>286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</row>
    <row r="59" spans="1:171" ht="15" customHeight="1">
      <c r="A59" s="120">
        <f t="shared" si="0"/>
        <v>54</v>
      </c>
      <c r="B59" s="5" t="s">
        <v>221</v>
      </c>
      <c r="C59" s="11">
        <v>100731405558</v>
      </c>
      <c r="D59" s="7" t="s">
        <v>217</v>
      </c>
      <c r="E59" s="5" t="s">
        <v>218</v>
      </c>
      <c r="F59" s="103">
        <v>3.05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  <c r="FE59" s="4"/>
      <c r="FF59" s="4"/>
      <c r="FG59" s="4"/>
      <c r="FH59" s="4"/>
      <c r="FI59" s="4"/>
      <c r="FJ59" s="4"/>
      <c r="FK59" s="4"/>
      <c r="FL59" s="4"/>
      <c r="FM59" s="4"/>
      <c r="FN59" s="4"/>
      <c r="FO59" s="4"/>
    </row>
    <row r="60" spans="1:171" ht="15" customHeight="1">
      <c r="A60" s="120">
        <f t="shared" si="0"/>
        <v>55</v>
      </c>
      <c r="B60" s="5" t="s">
        <v>216</v>
      </c>
      <c r="C60" s="11">
        <v>100731405548</v>
      </c>
      <c r="D60" s="7" t="s">
        <v>217</v>
      </c>
      <c r="E60" s="5" t="s">
        <v>218</v>
      </c>
      <c r="F60" s="103">
        <v>3.06</v>
      </c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</row>
    <row r="61" spans="1:171" ht="15" customHeight="1">
      <c r="A61" s="120">
        <f t="shared" si="0"/>
        <v>56</v>
      </c>
      <c r="B61" s="5" t="s">
        <v>222</v>
      </c>
      <c r="C61" s="11">
        <v>110732403702</v>
      </c>
      <c r="D61" s="7" t="s">
        <v>217</v>
      </c>
      <c r="E61" s="5" t="s">
        <v>223</v>
      </c>
      <c r="F61" s="103">
        <v>3.04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</row>
    <row r="62" spans="1:171" ht="15" customHeight="1">
      <c r="A62" s="120">
        <f t="shared" si="0"/>
        <v>57</v>
      </c>
      <c r="B62" s="55" t="s">
        <v>274</v>
      </c>
      <c r="C62" s="56">
        <v>109811415599</v>
      </c>
      <c r="D62" s="54" t="s">
        <v>217</v>
      </c>
      <c r="E62" s="55" t="s">
        <v>276</v>
      </c>
      <c r="F62" s="107">
        <v>3.07</v>
      </c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3"/>
      <c r="DT62" s="53"/>
      <c r="DU62" s="53"/>
      <c r="DV62" s="53"/>
      <c r="DW62" s="53"/>
      <c r="DX62" s="53"/>
      <c r="DY62" s="53"/>
      <c r="DZ62" s="53"/>
      <c r="EA62" s="53"/>
      <c r="EB62" s="53"/>
      <c r="EC62" s="53"/>
      <c r="ED62" s="53"/>
      <c r="EE62" s="53"/>
      <c r="EF62" s="53"/>
      <c r="EG62" s="53"/>
      <c r="EH62" s="53"/>
      <c r="EI62" s="53"/>
      <c r="EJ62" s="53"/>
      <c r="EK62" s="53"/>
      <c r="EL62" s="53"/>
      <c r="EM62" s="53"/>
      <c r="EN62" s="53"/>
      <c r="EO62" s="53"/>
      <c r="EP62" s="53"/>
      <c r="EQ62" s="53"/>
      <c r="ER62" s="53"/>
      <c r="ES62" s="53"/>
      <c r="ET62" s="53"/>
      <c r="EU62" s="53"/>
      <c r="EV62" s="53"/>
      <c r="EW62" s="53"/>
      <c r="EX62" s="53"/>
      <c r="EY62" s="53"/>
      <c r="EZ62" s="53"/>
      <c r="FA62" s="53"/>
      <c r="FB62" s="53"/>
      <c r="FC62" s="53"/>
      <c r="FD62" s="53"/>
      <c r="FE62" s="53"/>
      <c r="FF62" s="53"/>
      <c r="FG62" s="53"/>
      <c r="FH62" s="53"/>
      <c r="FI62" s="53"/>
      <c r="FJ62" s="53"/>
      <c r="FK62" s="53"/>
      <c r="FL62" s="53"/>
      <c r="FM62" s="53"/>
      <c r="FN62" s="53"/>
      <c r="FO62" s="53"/>
    </row>
    <row r="63" spans="1:172" s="4" customFormat="1" ht="15" customHeight="1">
      <c r="A63" s="120">
        <f t="shared" si="0"/>
        <v>58</v>
      </c>
      <c r="B63" s="5" t="s">
        <v>229</v>
      </c>
      <c r="C63" s="11">
        <v>100112400031</v>
      </c>
      <c r="D63" s="7" t="s">
        <v>226</v>
      </c>
      <c r="E63" s="5" t="s">
        <v>227</v>
      </c>
      <c r="F63" s="103">
        <v>3.13</v>
      </c>
      <c r="FP63"/>
    </row>
    <row r="64" spans="1:172" s="4" customFormat="1" ht="15" customHeight="1">
      <c r="A64" s="120">
        <f t="shared" si="0"/>
        <v>59</v>
      </c>
      <c r="B64" s="117" t="s">
        <v>484</v>
      </c>
      <c r="C64" s="118">
        <v>110112410081</v>
      </c>
      <c r="D64" s="116" t="s">
        <v>226</v>
      </c>
      <c r="E64" s="117" t="s">
        <v>227</v>
      </c>
      <c r="F64" s="119">
        <v>3.27</v>
      </c>
      <c r="FP64"/>
    </row>
    <row r="65" spans="1:6" ht="15">
      <c r="A65" s="122">
        <f t="shared" si="0"/>
        <v>60</v>
      </c>
      <c r="B65" s="109" t="s">
        <v>446</v>
      </c>
      <c r="C65" s="110">
        <v>110112410055</v>
      </c>
      <c r="D65" s="108" t="s">
        <v>226</v>
      </c>
      <c r="E65" s="109" t="s">
        <v>227</v>
      </c>
      <c r="F65" s="111">
        <v>3.23</v>
      </c>
    </row>
    <row r="66" ht="9" customHeight="1"/>
    <row r="67" ht="15">
      <c r="E67" s="112" t="s">
        <v>478</v>
      </c>
    </row>
    <row r="68" ht="15">
      <c r="E68" s="112" t="s">
        <v>479</v>
      </c>
    </row>
    <row r="70" ht="10.5" customHeight="1">
      <c r="E70" s="112" t="s">
        <v>485</v>
      </c>
    </row>
    <row r="72" ht="15">
      <c r="E72" t="s">
        <v>460</v>
      </c>
    </row>
    <row r="73" ht="15">
      <c r="E73" t="s">
        <v>461</v>
      </c>
    </row>
  </sheetData>
  <sheetProtection/>
  <mergeCells count="2">
    <mergeCell ref="B2:E2"/>
    <mergeCell ref="B3:E3"/>
  </mergeCells>
  <printOptions/>
  <pageMargins left="0.47" right="0.31" top="0.44" bottom="0.75" header="0.3" footer="0.3"/>
  <pageSetup horizontalDpi="600" verticalDpi="600" orientation="portrait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BW64"/>
  <sheetViews>
    <sheetView zoomScalePageLayoutView="0" workbookViewId="0" topLeftCell="A1">
      <selection activeCell="C13" sqref="C13"/>
    </sheetView>
  </sheetViews>
  <sheetFormatPr defaultColWidth="9.140625" defaultRowHeight="15"/>
  <cols>
    <col min="20" max="20" width="9.140625" style="42" customWidth="1"/>
    <col min="22" max="22" width="9.140625" style="101" customWidth="1"/>
  </cols>
  <sheetData>
    <row r="4" spans="1:75" ht="4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 t="s">
        <v>7</v>
      </c>
      <c r="I4" s="1" t="s">
        <v>8</v>
      </c>
      <c r="J4" s="1" t="s">
        <v>9</v>
      </c>
      <c r="K4" s="1" t="s">
        <v>10</v>
      </c>
      <c r="L4" s="1" t="s">
        <v>11</v>
      </c>
      <c r="M4" s="1" t="s">
        <v>12</v>
      </c>
      <c r="N4" s="1" t="s">
        <v>13</v>
      </c>
      <c r="O4" s="1" t="s">
        <v>14</v>
      </c>
      <c r="P4" s="1" t="s">
        <v>15</v>
      </c>
      <c r="Q4" s="1" t="s">
        <v>16</v>
      </c>
      <c r="R4" s="1" t="s">
        <v>17</v>
      </c>
      <c r="S4" s="1" t="s">
        <v>18</v>
      </c>
      <c r="T4" s="1" t="s">
        <v>19</v>
      </c>
      <c r="U4" s="1" t="s">
        <v>20</v>
      </c>
      <c r="V4" s="102" t="s">
        <v>21</v>
      </c>
      <c r="W4" s="1" t="s">
        <v>22</v>
      </c>
      <c r="X4" s="1" t="s">
        <v>23</v>
      </c>
      <c r="Y4" s="1" t="s">
        <v>24</v>
      </c>
      <c r="Z4" s="1" t="s">
        <v>25</v>
      </c>
      <c r="AA4" s="1" t="s">
        <v>26</v>
      </c>
      <c r="AB4" s="1" t="s">
        <v>27</v>
      </c>
      <c r="AC4" s="1" t="s">
        <v>28</v>
      </c>
      <c r="AD4" s="1" t="s">
        <v>29</v>
      </c>
      <c r="AE4" s="1" t="s">
        <v>30</v>
      </c>
      <c r="AF4" s="1" t="s">
        <v>31</v>
      </c>
      <c r="AG4" s="1" t="s">
        <v>32</v>
      </c>
      <c r="AH4" s="1" t="s">
        <v>33</v>
      </c>
      <c r="AI4" s="1" t="s">
        <v>34</v>
      </c>
      <c r="AJ4" s="1" t="s">
        <v>35</v>
      </c>
      <c r="AK4" s="1" t="s">
        <v>36</v>
      </c>
      <c r="AL4" s="1" t="s">
        <v>37</v>
      </c>
      <c r="AM4" s="1" t="s">
        <v>38</v>
      </c>
      <c r="AN4" s="1" t="s">
        <v>39</v>
      </c>
      <c r="AO4" s="1" t="s">
        <v>40</v>
      </c>
      <c r="AP4" s="1" t="s">
        <v>41</v>
      </c>
      <c r="AQ4" s="1" t="s">
        <v>42</v>
      </c>
      <c r="AR4" s="1" t="s">
        <v>43</v>
      </c>
      <c r="AS4" s="1" t="s">
        <v>44</v>
      </c>
      <c r="AT4" s="1" t="s">
        <v>45</v>
      </c>
      <c r="AU4" s="1" t="s">
        <v>46</v>
      </c>
      <c r="AV4" s="1" t="s">
        <v>47</v>
      </c>
      <c r="AW4" s="1" t="s">
        <v>48</v>
      </c>
      <c r="AX4" s="1" t="s">
        <v>49</v>
      </c>
      <c r="AY4" s="1" t="s">
        <v>50</v>
      </c>
      <c r="AZ4" s="1" t="s">
        <v>51</v>
      </c>
      <c r="BA4" s="1" t="s">
        <v>52</v>
      </c>
      <c r="BB4" s="1" t="s">
        <v>53</v>
      </c>
      <c r="BC4" s="1" t="s">
        <v>54</v>
      </c>
      <c r="BD4" s="1" t="s">
        <v>55</v>
      </c>
      <c r="BE4" s="1" t="s">
        <v>56</v>
      </c>
      <c r="BF4" s="1" t="s">
        <v>57</v>
      </c>
      <c r="BG4" s="3" t="s">
        <v>58</v>
      </c>
      <c r="BH4" s="1" t="s">
        <v>59</v>
      </c>
      <c r="BI4" s="1" t="s">
        <v>60</v>
      </c>
      <c r="BJ4" s="1" t="s">
        <v>61</v>
      </c>
      <c r="BK4" s="1" t="s">
        <v>62</v>
      </c>
      <c r="BW4" s="1" t="s">
        <v>436</v>
      </c>
    </row>
    <row r="5" spans="1:75" ht="15">
      <c r="A5" s="31">
        <v>1</v>
      </c>
      <c r="B5" s="7">
        <v>368</v>
      </c>
      <c r="C5" s="5" t="s">
        <v>75</v>
      </c>
      <c r="D5" s="5"/>
      <c r="E5" s="5"/>
      <c r="F5" s="5"/>
      <c r="G5" s="7" t="s">
        <v>74</v>
      </c>
      <c r="H5" s="11">
        <v>110111409593</v>
      </c>
      <c r="I5" s="7" t="s">
        <v>73</v>
      </c>
      <c r="J5" s="5" t="s">
        <v>72</v>
      </c>
      <c r="K5" s="5" t="s">
        <v>71</v>
      </c>
      <c r="L5" s="5" t="s">
        <v>70</v>
      </c>
      <c r="M5" s="5"/>
      <c r="N5" s="7" t="s">
        <v>69</v>
      </c>
      <c r="O5" s="10">
        <v>1300000</v>
      </c>
      <c r="P5" s="10">
        <v>0</v>
      </c>
      <c r="Q5" s="10">
        <f aca="true" t="shared" si="0" ref="Q5:Q14">SUM(O5:P5)</f>
        <v>1300000</v>
      </c>
      <c r="R5" s="5"/>
      <c r="S5" s="5"/>
      <c r="T5" s="7">
        <v>3</v>
      </c>
      <c r="U5" s="9">
        <f aca="true" t="shared" si="1" ref="U5:U36">Q5/T5</f>
        <v>433333.3333333333</v>
      </c>
      <c r="V5" s="103">
        <v>3.42</v>
      </c>
      <c r="W5" s="7">
        <v>72</v>
      </c>
      <c r="X5" s="7">
        <v>21</v>
      </c>
      <c r="Y5" s="7" t="s">
        <v>68</v>
      </c>
      <c r="Z5" s="7" t="s">
        <v>67</v>
      </c>
      <c r="AA5" s="7">
        <v>21</v>
      </c>
      <c r="AB5" s="7" t="s">
        <v>66</v>
      </c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>
        <v>2</v>
      </c>
      <c r="BG5" s="7">
        <v>2</v>
      </c>
      <c r="BH5" s="7">
        <v>2</v>
      </c>
      <c r="BI5" s="6" t="s">
        <v>65</v>
      </c>
      <c r="BJ5" s="5" t="s">
        <v>64</v>
      </c>
      <c r="BK5" s="5" t="s">
        <v>63</v>
      </c>
      <c r="BL5" s="32">
        <v>33843</v>
      </c>
      <c r="BM5" s="5">
        <v>20</v>
      </c>
      <c r="BN5" s="13"/>
      <c r="BO5" s="5"/>
      <c r="BP5" s="33">
        <f>IF(AND(V5&gt;3000000,V5&lt;=6000000),1,IF(AND(V5&gt;2000000,V5&lt;=3000000),2,IF(AND(V5&gt;1000000,V5&lt;=2000000),3,IF(AND(V5&gt;1,V5&lt;=1000000),4,0))))</f>
        <v>4</v>
      </c>
      <c r="BQ5" s="33">
        <f>IF(AND(U5&gt;=0,U5&lt;=3),1,IF(AND(U5&gt;=4,U5&lt;=5),2,IF(AND(U5&gt;6,U5&lt;=7),3,4)))</f>
        <v>4</v>
      </c>
      <c r="BR5" s="34">
        <f aca="true" t="shared" si="2" ref="BR5:BR36">IF(AND(V5&gt;2.5,V5&lt;=2.75),1,IF(AND(V5&gt;2.75,V5&lt;=3),2,IF(AND(V5&gt;3,V5&lt;=3.25),3,IF(AND(V5&gt;3.25,V5&lt;=4),4,0))))</f>
        <v>4</v>
      </c>
      <c r="BS5" s="34">
        <f>IF(AND(BF5&gt;1,BF5&lt;=2),1,IF(AND(BF5&gt;7,BF5&lt;=8),2,IF(AND(BF5&gt;5,BF5&lt;=6),3,IF(AND(BF5&gt;3,BF5&lt;=4),4,0))))</f>
        <v>1</v>
      </c>
      <c r="BT5" s="5"/>
      <c r="BU5" s="33">
        <f aca="true" t="shared" si="3" ref="BU5:BU22">IF(AND(BF5&gt;=1,BF5&lt;=3),3,0)</f>
        <v>3</v>
      </c>
      <c r="BV5" s="33">
        <f aca="true" t="shared" si="4" ref="BV5:BV51">IF(AND(BH5&gt;=1,BH5&lt;=5),1,IF(AND(BH5&gt;5,BH5&lt;=10),2,IF(AND(BH5&gt;10,BH5&lt;=15),3,IF(AND(BH5&gt;15,BH5&lt;=30),4,0))))</f>
        <v>1</v>
      </c>
      <c r="BW5" s="35">
        <f aca="true" t="shared" si="5" ref="BW5:BW51">(BP5*2)+(BQ5*1)+(BR5*2.5)+(BS5*1)+(BT5*1)+(BU5*1)+(BV5*1)</f>
        <v>27</v>
      </c>
    </row>
    <row r="6" spans="1:75" ht="15">
      <c r="A6" s="31">
        <f>A5+1</f>
        <v>2</v>
      </c>
      <c r="B6" s="7">
        <v>330</v>
      </c>
      <c r="C6" s="5" t="s">
        <v>76</v>
      </c>
      <c r="D6" s="5"/>
      <c r="E6" s="5"/>
      <c r="F6" s="5"/>
      <c r="G6" s="7" t="s">
        <v>74</v>
      </c>
      <c r="H6" s="11">
        <v>100121407674</v>
      </c>
      <c r="I6" s="7" t="s">
        <v>73</v>
      </c>
      <c r="J6" s="5" t="s">
        <v>77</v>
      </c>
      <c r="K6" s="5" t="s">
        <v>78</v>
      </c>
      <c r="L6" s="5" t="s">
        <v>70</v>
      </c>
      <c r="M6" s="5" t="s">
        <v>79</v>
      </c>
      <c r="N6" s="7" t="s">
        <v>69</v>
      </c>
      <c r="O6" s="10">
        <v>1500000</v>
      </c>
      <c r="P6" s="10">
        <v>0</v>
      </c>
      <c r="Q6" s="10">
        <f t="shared" si="0"/>
        <v>1500000</v>
      </c>
      <c r="R6" s="5"/>
      <c r="S6" s="5"/>
      <c r="T6" s="7">
        <v>4</v>
      </c>
      <c r="U6" s="9">
        <f t="shared" si="1"/>
        <v>375000</v>
      </c>
      <c r="V6" s="103">
        <v>3.36</v>
      </c>
      <c r="W6" s="7">
        <v>214.7</v>
      </c>
      <c r="X6" s="7">
        <v>64</v>
      </c>
      <c r="Y6" s="7" t="s">
        <v>68</v>
      </c>
      <c r="Z6" s="7">
        <v>79.8</v>
      </c>
      <c r="AA6" s="7">
        <v>23</v>
      </c>
      <c r="AB6" s="7">
        <v>3.47</v>
      </c>
      <c r="AC6" s="7" t="s">
        <v>80</v>
      </c>
      <c r="AD6" s="7">
        <v>64.4</v>
      </c>
      <c r="AE6" s="7">
        <v>20</v>
      </c>
      <c r="AF6" s="7">
        <v>3.22</v>
      </c>
      <c r="AG6" s="7" t="s">
        <v>81</v>
      </c>
      <c r="AH6" s="7">
        <v>70.5</v>
      </c>
      <c r="AI6" s="7">
        <v>21</v>
      </c>
      <c r="AJ6" s="7">
        <v>3.36</v>
      </c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>
        <v>4</v>
      </c>
      <c r="BH6" s="7">
        <v>1</v>
      </c>
      <c r="BI6" s="6">
        <v>85655213733</v>
      </c>
      <c r="BJ6" s="5" t="s">
        <v>82</v>
      </c>
      <c r="BK6" s="5" t="s">
        <v>83</v>
      </c>
      <c r="BL6" s="32">
        <v>33668</v>
      </c>
      <c r="BM6" s="5">
        <v>20</v>
      </c>
      <c r="BN6" s="13"/>
      <c r="BO6" s="5"/>
      <c r="BP6" s="33">
        <f aca="true" t="shared" si="6" ref="BP6:BP51">IF(AND(U6&gt;3000000,U6&lt;=6000000),1,IF(AND(U6&gt;2000000,U6&lt;=3000000),2,IF(AND(U6&gt;1000000,U6&lt;=2000000),3,IF(AND(U6&gt;1,U6&lt;=1000000),4,0))))</f>
        <v>4</v>
      </c>
      <c r="BQ6" s="33">
        <f aca="true" t="shared" si="7" ref="BQ6:BQ51">IF(AND(T6&gt;=0,T6&lt;=3),1,IF(AND(T6&gt;=4,T6&lt;=5),2,IF(AND(T6&gt;6,T6&lt;=7),3,4)))</f>
        <v>2</v>
      </c>
      <c r="BR6" s="34">
        <f t="shared" si="2"/>
        <v>4</v>
      </c>
      <c r="BS6" s="33">
        <f aca="true" t="shared" si="8" ref="BS6:BS37">IF(AND(BG6&gt;1,BG6&lt;=2),1,IF(AND(BG6&gt;7,BG6&lt;=8),2,IF(AND(BG6&gt;5,BG6&lt;=6),3,IF(AND(BG6&gt;3,BG6&lt;=4),4,0))))</f>
        <v>4</v>
      </c>
      <c r="BT6" s="5"/>
      <c r="BU6" s="33">
        <f t="shared" si="3"/>
        <v>0</v>
      </c>
      <c r="BV6" s="33">
        <f t="shared" si="4"/>
        <v>1</v>
      </c>
      <c r="BW6" s="35">
        <f t="shared" si="5"/>
        <v>25</v>
      </c>
    </row>
    <row r="7" spans="1:75" ht="15">
      <c r="A7" s="31">
        <f aca="true" t="shared" si="9" ref="A7:A64">A6+1</f>
        <v>3</v>
      </c>
      <c r="B7" s="7">
        <v>50</v>
      </c>
      <c r="C7" s="5" t="s">
        <v>84</v>
      </c>
      <c r="D7" s="5"/>
      <c r="E7" s="5"/>
      <c r="F7" s="5"/>
      <c r="G7" s="7" t="s">
        <v>74</v>
      </c>
      <c r="H7" s="11">
        <v>100131404143</v>
      </c>
      <c r="I7" s="7" t="s">
        <v>73</v>
      </c>
      <c r="J7" s="5" t="s">
        <v>85</v>
      </c>
      <c r="K7" s="5" t="s">
        <v>86</v>
      </c>
      <c r="L7" s="5" t="s">
        <v>70</v>
      </c>
      <c r="M7" s="5" t="s">
        <v>70</v>
      </c>
      <c r="N7" s="7" t="s">
        <v>69</v>
      </c>
      <c r="O7" s="10">
        <v>450000</v>
      </c>
      <c r="P7" s="10">
        <v>400000</v>
      </c>
      <c r="Q7" s="10">
        <f t="shared" si="0"/>
        <v>850000</v>
      </c>
      <c r="R7" s="5"/>
      <c r="S7" s="5"/>
      <c r="T7" s="7">
        <v>2</v>
      </c>
      <c r="U7" s="9">
        <f t="shared" si="1"/>
        <v>425000</v>
      </c>
      <c r="V7" s="103">
        <v>3.52</v>
      </c>
      <c r="W7" s="7">
        <v>228</v>
      </c>
      <c r="X7" s="7">
        <v>64</v>
      </c>
      <c r="Y7" s="7" t="s">
        <v>81</v>
      </c>
      <c r="Z7" s="7" t="s">
        <v>87</v>
      </c>
      <c r="AA7" s="7">
        <v>21</v>
      </c>
      <c r="AB7" s="7" t="s">
        <v>88</v>
      </c>
      <c r="AC7" s="7" t="s">
        <v>68</v>
      </c>
      <c r="AD7" s="7" t="s">
        <v>89</v>
      </c>
      <c r="AE7" s="7">
        <v>22</v>
      </c>
      <c r="AF7" s="7" t="s">
        <v>90</v>
      </c>
      <c r="AG7" s="7" t="s">
        <v>80</v>
      </c>
      <c r="AH7" s="7" t="s">
        <v>91</v>
      </c>
      <c r="AI7" s="7">
        <v>21</v>
      </c>
      <c r="AJ7" s="7" t="s">
        <v>88</v>
      </c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>
        <v>4</v>
      </c>
      <c r="BH7" s="7">
        <v>1</v>
      </c>
      <c r="BI7" s="6" t="s">
        <v>92</v>
      </c>
      <c r="BJ7" s="5" t="s">
        <v>93</v>
      </c>
      <c r="BK7" s="5" t="s">
        <v>94</v>
      </c>
      <c r="BL7" s="32">
        <v>33323</v>
      </c>
      <c r="BM7" s="5">
        <v>21</v>
      </c>
      <c r="BN7" s="13"/>
      <c r="BO7" s="5"/>
      <c r="BP7" s="33">
        <f t="shared" si="6"/>
        <v>4</v>
      </c>
      <c r="BQ7" s="33">
        <f t="shared" si="7"/>
        <v>1</v>
      </c>
      <c r="BR7" s="34">
        <f t="shared" si="2"/>
        <v>4</v>
      </c>
      <c r="BS7" s="33">
        <f t="shared" si="8"/>
        <v>4</v>
      </c>
      <c r="BT7" s="5"/>
      <c r="BU7" s="33">
        <f t="shared" si="3"/>
        <v>0</v>
      </c>
      <c r="BV7" s="33">
        <f t="shared" si="4"/>
        <v>1</v>
      </c>
      <c r="BW7" s="35">
        <f t="shared" si="5"/>
        <v>24</v>
      </c>
    </row>
    <row r="8" spans="1:75" ht="15">
      <c r="A8" s="31">
        <f t="shared" si="9"/>
        <v>4</v>
      </c>
      <c r="B8" s="7">
        <v>991</v>
      </c>
      <c r="C8" s="5" t="s">
        <v>245</v>
      </c>
      <c r="D8" s="5"/>
      <c r="E8" s="5"/>
      <c r="F8" s="5"/>
      <c r="G8" s="7" t="s">
        <v>74</v>
      </c>
      <c r="H8" s="11">
        <v>100141404756</v>
      </c>
      <c r="I8" s="7" t="s">
        <v>73</v>
      </c>
      <c r="J8" s="5" t="s">
        <v>97</v>
      </c>
      <c r="K8" s="5" t="s">
        <v>98</v>
      </c>
      <c r="L8" s="5"/>
      <c r="M8" s="5" t="s">
        <v>159</v>
      </c>
      <c r="N8" s="7" t="s">
        <v>113</v>
      </c>
      <c r="O8" s="10">
        <v>0</v>
      </c>
      <c r="P8" s="10">
        <v>500000</v>
      </c>
      <c r="Q8" s="10">
        <f t="shared" si="0"/>
        <v>500000</v>
      </c>
      <c r="R8" s="5"/>
      <c r="S8" s="5"/>
      <c r="T8" s="7">
        <v>2</v>
      </c>
      <c r="U8" s="9">
        <f t="shared" si="1"/>
        <v>250000</v>
      </c>
      <c r="V8" s="103">
        <v>3.22</v>
      </c>
      <c r="W8" s="7">
        <v>227</v>
      </c>
      <c r="X8" s="7">
        <v>67</v>
      </c>
      <c r="Y8" s="7" t="s">
        <v>68</v>
      </c>
      <c r="Z8" s="7" t="s">
        <v>246</v>
      </c>
      <c r="AA8" s="7">
        <v>24</v>
      </c>
      <c r="AB8" s="7" t="s">
        <v>247</v>
      </c>
      <c r="AC8" s="7" t="s">
        <v>81</v>
      </c>
      <c r="AD8" s="7" t="s">
        <v>248</v>
      </c>
      <c r="AE8" s="7">
        <v>21</v>
      </c>
      <c r="AF8" s="7" t="s">
        <v>163</v>
      </c>
      <c r="AG8" s="7" t="s">
        <v>80</v>
      </c>
      <c r="AH8" s="7" t="s">
        <v>249</v>
      </c>
      <c r="AI8" s="7">
        <v>22</v>
      </c>
      <c r="AJ8" s="7" t="s">
        <v>250</v>
      </c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>
        <v>4</v>
      </c>
      <c r="BH8" s="7">
        <v>1</v>
      </c>
      <c r="BI8" s="6">
        <v>85755258320</v>
      </c>
      <c r="BJ8" s="5" t="s">
        <v>196</v>
      </c>
      <c r="BK8" s="5" t="s">
        <v>155</v>
      </c>
      <c r="BL8" s="32">
        <v>33893</v>
      </c>
      <c r="BM8" s="5">
        <v>20</v>
      </c>
      <c r="BN8" s="13"/>
      <c r="BO8" s="5"/>
      <c r="BP8" s="33">
        <f t="shared" si="6"/>
        <v>4</v>
      </c>
      <c r="BQ8" s="33">
        <f t="shared" si="7"/>
        <v>1</v>
      </c>
      <c r="BR8" s="34">
        <f t="shared" si="2"/>
        <v>3</v>
      </c>
      <c r="BS8" s="33">
        <f t="shared" si="8"/>
        <v>4</v>
      </c>
      <c r="BT8" s="5"/>
      <c r="BU8" s="33">
        <f t="shared" si="3"/>
        <v>0</v>
      </c>
      <c r="BV8" s="33">
        <f t="shared" si="4"/>
        <v>1</v>
      </c>
      <c r="BW8" s="35">
        <f t="shared" si="5"/>
        <v>21.5</v>
      </c>
    </row>
    <row r="9" spans="1:75" ht="15">
      <c r="A9" s="31">
        <f t="shared" si="9"/>
        <v>5</v>
      </c>
      <c r="B9" s="7">
        <v>706</v>
      </c>
      <c r="C9" s="5" t="s">
        <v>95</v>
      </c>
      <c r="D9" s="5"/>
      <c r="E9" s="5"/>
      <c r="F9" s="5"/>
      <c r="G9" s="7" t="s">
        <v>96</v>
      </c>
      <c r="H9" s="11">
        <v>100141404238</v>
      </c>
      <c r="I9" s="7" t="s">
        <v>73</v>
      </c>
      <c r="J9" s="5" t="s">
        <v>97</v>
      </c>
      <c r="K9" s="5" t="s">
        <v>98</v>
      </c>
      <c r="L9" s="5" t="s">
        <v>99</v>
      </c>
      <c r="M9" s="5" t="s">
        <v>79</v>
      </c>
      <c r="N9" s="7" t="s">
        <v>69</v>
      </c>
      <c r="O9" s="10">
        <v>1957300</v>
      </c>
      <c r="P9" s="10">
        <v>0</v>
      </c>
      <c r="Q9" s="10">
        <f t="shared" si="0"/>
        <v>1957300</v>
      </c>
      <c r="R9" s="5"/>
      <c r="S9" s="5"/>
      <c r="T9" s="7">
        <v>2</v>
      </c>
      <c r="U9" s="9">
        <f t="shared" si="1"/>
        <v>978650</v>
      </c>
      <c r="V9" s="103">
        <v>3.31</v>
      </c>
      <c r="W9" s="7">
        <v>236</v>
      </c>
      <c r="X9" s="7">
        <v>67</v>
      </c>
      <c r="Y9" s="7" t="s">
        <v>81</v>
      </c>
      <c r="Z9" s="7" t="s">
        <v>230</v>
      </c>
      <c r="AA9" s="7">
        <v>21</v>
      </c>
      <c r="AB9" s="7" t="s">
        <v>106</v>
      </c>
      <c r="AC9" s="7" t="s">
        <v>68</v>
      </c>
      <c r="AD9" s="7" t="s">
        <v>231</v>
      </c>
      <c r="AE9" s="7">
        <v>24</v>
      </c>
      <c r="AF9" s="7" t="s">
        <v>232</v>
      </c>
      <c r="AG9" s="7" t="s">
        <v>80</v>
      </c>
      <c r="AH9" s="7">
        <v>73</v>
      </c>
      <c r="AI9" s="7">
        <v>22</v>
      </c>
      <c r="AJ9" s="7" t="s">
        <v>101</v>
      </c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>
        <v>4</v>
      </c>
      <c r="BH9" s="7">
        <v>3</v>
      </c>
      <c r="BI9" s="28" t="s">
        <v>233</v>
      </c>
      <c r="BJ9" s="5" t="s">
        <v>122</v>
      </c>
      <c r="BK9" s="5" t="s">
        <v>102</v>
      </c>
      <c r="BL9" s="32">
        <v>33553</v>
      </c>
      <c r="BM9" s="5">
        <v>21</v>
      </c>
      <c r="BN9" s="13"/>
      <c r="BO9" s="5"/>
      <c r="BP9" s="33">
        <f t="shared" si="6"/>
        <v>4</v>
      </c>
      <c r="BQ9" s="33">
        <f t="shared" si="7"/>
        <v>1</v>
      </c>
      <c r="BR9" s="34">
        <f t="shared" si="2"/>
        <v>4</v>
      </c>
      <c r="BS9" s="33">
        <f t="shared" si="8"/>
        <v>4</v>
      </c>
      <c r="BT9" s="5"/>
      <c r="BU9" s="33">
        <f t="shared" si="3"/>
        <v>0</v>
      </c>
      <c r="BV9" s="33">
        <f t="shared" si="4"/>
        <v>1</v>
      </c>
      <c r="BW9" s="35">
        <f t="shared" si="5"/>
        <v>24</v>
      </c>
    </row>
    <row r="10" spans="1:75" ht="15">
      <c r="A10" s="31">
        <f t="shared" si="9"/>
        <v>6</v>
      </c>
      <c r="B10" s="7">
        <v>750</v>
      </c>
      <c r="C10" s="5" t="s">
        <v>103</v>
      </c>
      <c r="D10" s="5"/>
      <c r="E10" s="5"/>
      <c r="F10" s="5"/>
      <c r="G10" s="7" t="s">
        <v>74</v>
      </c>
      <c r="H10" s="11">
        <v>100151404499</v>
      </c>
      <c r="I10" s="7" t="s">
        <v>73</v>
      </c>
      <c r="J10" s="5" t="s">
        <v>104</v>
      </c>
      <c r="K10" s="5" t="s">
        <v>105</v>
      </c>
      <c r="L10" s="5" t="s">
        <v>70</v>
      </c>
      <c r="M10" s="5" t="s">
        <v>79</v>
      </c>
      <c r="N10" s="7" t="s">
        <v>69</v>
      </c>
      <c r="O10" s="10">
        <v>1000000</v>
      </c>
      <c r="P10" s="10">
        <v>0</v>
      </c>
      <c r="Q10" s="10">
        <f t="shared" si="0"/>
        <v>1000000</v>
      </c>
      <c r="R10" s="5"/>
      <c r="S10" s="5"/>
      <c r="T10" s="7">
        <v>3</v>
      </c>
      <c r="U10" s="9">
        <f t="shared" si="1"/>
        <v>333333.3333333333</v>
      </c>
      <c r="V10" s="103">
        <v>3.45</v>
      </c>
      <c r="W10" s="7">
        <v>210.5</v>
      </c>
      <c r="X10" s="7">
        <v>62</v>
      </c>
      <c r="Y10" s="7" t="s">
        <v>81</v>
      </c>
      <c r="Z10" s="7">
        <v>73.8</v>
      </c>
      <c r="AA10" s="7">
        <v>22</v>
      </c>
      <c r="AB10" s="7">
        <v>3.35</v>
      </c>
      <c r="AC10" s="7" t="s">
        <v>68</v>
      </c>
      <c r="AD10" s="7">
        <v>64.2</v>
      </c>
      <c r="AE10" s="7">
        <v>19</v>
      </c>
      <c r="AF10" s="7">
        <v>3.38</v>
      </c>
      <c r="AG10" s="7" t="s">
        <v>80</v>
      </c>
      <c r="AH10" s="7">
        <v>72.5</v>
      </c>
      <c r="AI10" s="7">
        <v>21</v>
      </c>
      <c r="AJ10" s="7">
        <v>3.45</v>
      </c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>
        <v>4</v>
      </c>
      <c r="BH10" s="7">
        <v>1</v>
      </c>
      <c r="BI10" s="6">
        <v>85755040075</v>
      </c>
      <c r="BJ10" s="5" t="s">
        <v>114</v>
      </c>
      <c r="BK10" s="5" t="s">
        <v>108</v>
      </c>
      <c r="BL10" s="32">
        <v>33750</v>
      </c>
      <c r="BM10" s="5">
        <v>20</v>
      </c>
      <c r="BN10" s="13"/>
      <c r="BO10" s="5"/>
      <c r="BP10" s="33">
        <f t="shared" si="6"/>
        <v>4</v>
      </c>
      <c r="BQ10" s="33">
        <f t="shared" si="7"/>
        <v>1</v>
      </c>
      <c r="BR10" s="34">
        <f t="shared" si="2"/>
        <v>4</v>
      </c>
      <c r="BS10" s="33">
        <f t="shared" si="8"/>
        <v>4</v>
      </c>
      <c r="BT10" s="5"/>
      <c r="BU10" s="33">
        <f t="shared" si="3"/>
        <v>0</v>
      </c>
      <c r="BV10" s="33">
        <f t="shared" si="4"/>
        <v>1</v>
      </c>
      <c r="BW10" s="35">
        <f t="shared" si="5"/>
        <v>24</v>
      </c>
    </row>
    <row r="11" spans="1:75" ht="15">
      <c r="A11" s="31">
        <f t="shared" si="9"/>
        <v>7</v>
      </c>
      <c r="B11" s="7">
        <v>927</v>
      </c>
      <c r="C11" s="5" t="s">
        <v>251</v>
      </c>
      <c r="D11" s="5"/>
      <c r="E11" s="5"/>
      <c r="F11" s="5"/>
      <c r="G11" s="7" t="s">
        <v>74</v>
      </c>
      <c r="H11" s="11">
        <v>100151400131</v>
      </c>
      <c r="I11" s="7" t="s">
        <v>73</v>
      </c>
      <c r="J11" s="5" t="s">
        <v>104</v>
      </c>
      <c r="K11" s="5" t="s">
        <v>105</v>
      </c>
      <c r="L11" s="5" t="s">
        <v>201</v>
      </c>
      <c r="M11" s="5" t="s">
        <v>79</v>
      </c>
      <c r="N11" s="7" t="s">
        <v>69</v>
      </c>
      <c r="O11" s="10">
        <v>750000</v>
      </c>
      <c r="P11" s="10">
        <v>0</v>
      </c>
      <c r="Q11" s="10">
        <f t="shared" si="0"/>
        <v>750000</v>
      </c>
      <c r="R11" s="5"/>
      <c r="S11" s="5"/>
      <c r="T11" s="7">
        <v>2</v>
      </c>
      <c r="U11" s="9">
        <f t="shared" si="1"/>
        <v>375000</v>
      </c>
      <c r="V11" s="103">
        <v>3.47</v>
      </c>
      <c r="W11" s="7">
        <v>218</v>
      </c>
      <c r="X11" s="7">
        <v>64</v>
      </c>
      <c r="Y11" s="7" t="s">
        <v>68</v>
      </c>
      <c r="Z11" s="7" t="s">
        <v>252</v>
      </c>
      <c r="AA11" s="7">
        <v>21</v>
      </c>
      <c r="AB11" s="7" t="s">
        <v>253</v>
      </c>
      <c r="AC11" s="7" t="s">
        <v>81</v>
      </c>
      <c r="AD11" s="7" t="s">
        <v>254</v>
      </c>
      <c r="AE11" s="7">
        <v>22</v>
      </c>
      <c r="AF11" s="7" t="s">
        <v>205</v>
      </c>
      <c r="AG11" s="7" t="s">
        <v>80</v>
      </c>
      <c r="AH11" s="7" t="s">
        <v>255</v>
      </c>
      <c r="AI11" s="7">
        <v>21</v>
      </c>
      <c r="AJ11" s="7" t="s">
        <v>253</v>
      </c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>
        <v>4</v>
      </c>
      <c r="BH11" s="7">
        <v>5</v>
      </c>
      <c r="BI11" s="6" t="s">
        <v>256</v>
      </c>
      <c r="BJ11" s="5" t="s">
        <v>107</v>
      </c>
      <c r="BK11" s="5" t="s">
        <v>155</v>
      </c>
      <c r="BL11" s="32">
        <v>34229</v>
      </c>
      <c r="BM11" s="5">
        <v>19</v>
      </c>
      <c r="BN11" s="13"/>
      <c r="BO11" s="5"/>
      <c r="BP11" s="33">
        <f t="shared" si="6"/>
        <v>4</v>
      </c>
      <c r="BQ11" s="33">
        <f t="shared" si="7"/>
        <v>1</v>
      </c>
      <c r="BR11" s="34">
        <f t="shared" si="2"/>
        <v>4</v>
      </c>
      <c r="BS11" s="33">
        <f t="shared" si="8"/>
        <v>4</v>
      </c>
      <c r="BT11" s="5"/>
      <c r="BU11" s="33">
        <f t="shared" si="3"/>
        <v>0</v>
      </c>
      <c r="BV11" s="33">
        <f t="shared" si="4"/>
        <v>1</v>
      </c>
      <c r="BW11" s="35">
        <f t="shared" si="5"/>
        <v>24</v>
      </c>
    </row>
    <row r="12" spans="1:75" ht="15">
      <c r="A12" s="31">
        <f t="shared" si="9"/>
        <v>8</v>
      </c>
      <c r="B12" s="7">
        <v>717</v>
      </c>
      <c r="C12" s="5" t="s">
        <v>109</v>
      </c>
      <c r="D12" s="5"/>
      <c r="E12" s="5"/>
      <c r="F12" s="5"/>
      <c r="G12" s="7" t="s">
        <v>74</v>
      </c>
      <c r="H12" s="11">
        <v>100153404809</v>
      </c>
      <c r="I12" s="7" t="s">
        <v>73</v>
      </c>
      <c r="J12" s="5" t="s">
        <v>110</v>
      </c>
      <c r="K12" s="5" t="s">
        <v>111</v>
      </c>
      <c r="L12" s="5"/>
      <c r="M12" s="5" t="s">
        <v>112</v>
      </c>
      <c r="N12" s="7" t="s">
        <v>113</v>
      </c>
      <c r="O12" s="10">
        <v>0</v>
      </c>
      <c r="P12" s="10">
        <v>1624800</v>
      </c>
      <c r="Q12" s="10">
        <f t="shared" si="0"/>
        <v>1624800</v>
      </c>
      <c r="R12" s="5"/>
      <c r="S12" s="5"/>
      <c r="T12" s="7">
        <v>2</v>
      </c>
      <c r="U12" s="9">
        <f t="shared" si="1"/>
        <v>812400</v>
      </c>
      <c r="V12" s="103">
        <v>3.39</v>
      </c>
      <c r="W12" s="7">
        <v>211.1</v>
      </c>
      <c r="X12" s="7">
        <v>62</v>
      </c>
      <c r="Y12" s="7" t="s">
        <v>80</v>
      </c>
      <c r="Z12" s="7">
        <v>59.4</v>
      </c>
      <c r="AA12" s="7">
        <v>18</v>
      </c>
      <c r="AB12" s="7">
        <v>3.3</v>
      </c>
      <c r="AC12" s="7" t="s">
        <v>68</v>
      </c>
      <c r="AD12" s="7">
        <v>70.4</v>
      </c>
      <c r="AE12" s="7">
        <v>20</v>
      </c>
      <c r="AF12" s="7">
        <v>3.52</v>
      </c>
      <c r="AG12" s="7" t="s">
        <v>81</v>
      </c>
      <c r="AH12" s="7">
        <v>81.3</v>
      </c>
      <c r="AI12" s="7">
        <v>24</v>
      </c>
      <c r="AJ12" s="7">
        <v>3.39</v>
      </c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>
        <v>4</v>
      </c>
      <c r="BH12" s="7">
        <v>1</v>
      </c>
      <c r="BI12" s="6">
        <v>85646307437</v>
      </c>
      <c r="BJ12" s="5" t="s">
        <v>114</v>
      </c>
      <c r="BK12" s="5" t="s">
        <v>115</v>
      </c>
      <c r="BL12" s="32">
        <v>34044</v>
      </c>
      <c r="BM12" s="5">
        <v>19</v>
      </c>
      <c r="BN12" s="36" t="s">
        <v>234</v>
      </c>
      <c r="BO12" s="5" t="s">
        <v>235</v>
      </c>
      <c r="BP12" s="33">
        <f t="shared" si="6"/>
        <v>4</v>
      </c>
      <c r="BQ12" s="33">
        <f t="shared" si="7"/>
        <v>1</v>
      </c>
      <c r="BR12" s="34">
        <f t="shared" si="2"/>
        <v>4</v>
      </c>
      <c r="BS12" s="33">
        <f t="shared" si="8"/>
        <v>4</v>
      </c>
      <c r="BT12" s="5"/>
      <c r="BU12" s="33">
        <f t="shared" si="3"/>
        <v>0</v>
      </c>
      <c r="BV12" s="33">
        <f t="shared" si="4"/>
        <v>1</v>
      </c>
      <c r="BW12" s="35">
        <f t="shared" si="5"/>
        <v>24</v>
      </c>
    </row>
    <row r="13" spans="1:75" ht="64.5">
      <c r="A13" s="31">
        <f t="shared" si="9"/>
        <v>9</v>
      </c>
      <c r="B13" s="7">
        <v>1292</v>
      </c>
      <c r="C13" s="5" t="s">
        <v>257</v>
      </c>
      <c r="D13" s="5"/>
      <c r="E13" s="5"/>
      <c r="F13" s="5"/>
      <c r="G13" s="7" t="s">
        <v>74</v>
      </c>
      <c r="H13" s="11">
        <v>100154406064</v>
      </c>
      <c r="I13" s="7" t="s">
        <v>73</v>
      </c>
      <c r="J13" s="5" t="s">
        <v>258</v>
      </c>
      <c r="K13" s="5" t="s">
        <v>259</v>
      </c>
      <c r="L13" s="5" t="s">
        <v>70</v>
      </c>
      <c r="M13" s="5" t="s">
        <v>79</v>
      </c>
      <c r="N13" s="7" t="s">
        <v>69</v>
      </c>
      <c r="O13" s="10">
        <v>750000</v>
      </c>
      <c r="P13" s="10">
        <v>0</v>
      </c>
      <c r="Q13" s="10">
        <f t="shared" si="0"/>
        <v>750000</v>
      </c>
      <c r="R13" s="5"/>
      <c r="S13" s="5"/>
      <c r="T13" s="7">
        <v>4</v>
      </c>
      <c r="U13" s="14">
        <f t="shared" si="1"/>
        <v>187500</v>
      </c>
      <c r="V13" s="103">
        <v>2.97</v>
      </c>
      <c r="W13" s="7">
        <v>220.6</v>
      </c>
      <c r="X13" s="7">
        <v>69</v>
      </c>
      <c r="Y13" s="7" t="s">
        <v>68</v>
      </c>
      <c r="Z13" s="7">
        <v>81.1</v>
      </c>
      <c r="AA13" s="7">
        <v>24</v>
      </c>
      <c r="AB13" s="7">
        <v>3.38</v>
      </c>
      <c r="AC13" s="7" t="s">
        <v>81</v>
      </c>
      <c r="AD13" s="7">
        <v>71.2</v>
      </c>
      <c r="AE13" s="7">
        <v>22</v>
      </c>
      <c r="AF13" s="7">
        <v>3.24</v>
      </c>
      <c r="AG13" s="7" t="s">
        <v>80</v>
      </c>
      <c r="AH13" s="7">
        <v>68.3</v>
      </c>
      <c r="AI13" s="7">
        <v>23</v>
      </c>
      <c r="AJ13" s="7">
        <v>2.97</v>
      </c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15">
        <v>4</v>
      </c>
      <c r="BH13" s="7">
        <v>1</v>
      </c>
      <c r="BI13" s="29" t="s">
        <v>260</v>
      </c>
      <c r="BJ13" s="5" t="s">
        <v>82</v>
      </c>
      <c r="BK13" s="4" t="s">
        <v>185</v>
      </c>
      <c r="BL13" s="30">
        <v>33244</v>
      </c>
      <c r="BM13" s="4">
        <v>21</v>
      </c>
      <c r="BN13" s="51">
        <v>235769365</v>
      </c>
      <c r="BO13" s="4" t="s">
        <v>238</v>
      </c>
      <c r="BP13" s="45">
        <f t="shared" si="6"/>
        <v>4</v>
      </c>
      <c r="BQ13" s="45">
        <f t="shared" si="7"/>
        <v>2</v>
      </c>
      <c r="BR13" s="72">
        <f t="shared" si="2"/>
        <v>2</v>
      </c>
      <c r="BS13" s="45">
        <f t="shared" si="8"/>
        <v>4</v>
      </c>
      <c r="BT13" s="4"/>
      <c r="BU13" s="45">
        <f t="shared" si="3"/>
        <v>0</v>
      </c>
      <c r="BV13" s="45">
        <f t="shared" si="4"/>
        <v>1</v>
      </c>
      <c r="BW13" s="75">
        <f t="shared" si="5"/>
        <v>20</v>
      </c>
    </row>
    <row r="14" spans="1:75" ht="15">
      <c r="A14" s="31">
        <f t="shared" si="9"/>
        <v>10</v>
      </c>
      <c r="B14" s="37">
        <v>910</v>
      </c>
      <c r="C14" s="38" t="s">
        <v>116</v>
      </c>
      <c r="D14" s="38"/>
      <c r="E14" s="38"/>
      <c r="F14" s="38"/>
      <c r="G14" s="37" t="s">
        <v>74</v>
      </c>
      <c r="H14" s="39">
        <v>100211406095</v>
      </c>
      <c r="I14" s="37" t="s">
        <v>117</v>
      </c>
      <c r="J14" s="38" t="s">
        <v>118</v>
      </c>
      <c r="K14" s="38" t="s">
        <v>119</v>
      </c>
      <c r="L14" s="38" t="s">
        <v>120</v>
      </c>
      <c r="M14" s="38" t="s">
        <v>79</v>
      </c>
      <c r="N14" s="38" t="s">
        <v>69</v>
      </c>
      <c r="O14" s="40">
        <v>800000</v>
      </c>
      <c r="P14" s="40">
        <v>0</v>
      </c>
      <c r="Q14" s="40">
        <f t="shared" si="0"/>
        <v>800000</v>
      </c>
      <c r="R14" s="38"/>
      <c r="S14" s="38"/>
      <c r="T14" s="37">
        <v>2</v>
      </c>
      <c r="U14" s="41">
        <f t="shared" si="1"/>
        <v>400000</v>
      </c>
      <c r="V14" s="100">
        <v>3.47</v>
      </c>
      <c r="W14" s="38"/>
      <c r="X14" s="38">
        <v>67</v>
      </c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65"/>
      <c r="BG14" s="42">
        <v>4</v>
      </c>
      <c r="BH14" s="37">
        <v>3</v>
      </c>
      <c r="BI14" s="43" t="s">
        <v>121</v>
      </c>
      <c r="BJ14" s="38" t="s">
        <v>122</v>
      </c>
      <c r="BK14" t="s">
        <v>83</v>
      </c>
      <c r="BL14" t="s">
        <v>236</v>
      </c>
      <c r="BM14">
        <v>20</v>
      </c>
      <c r="BN14" s="44" t="s">
        <v>237</v>
      </c>
      <c r="BO14" t="s">
        <v>238</v>
      </c>
      <c r="BP14" s="45">
        <f t="shared" si="6"/>
        <v>4</v>
      </c>
      <c r="BQ14" s="45">
        <f t="shared" si="7"/>
        <v>1</v>
      </c>
      <c r="BR14" s="45">
        <f t="shared" si="2"/>
        <v>4</v>
      </c>
      <c r="BS14" s="45">
        <f t="shared" si="8"/>
        <v>4</v>
      </c>
      <c r="BU14" s="48">
        <f t="shared" si="3"/>
        <v>0</v>
      </c>
      <c r="BV14" s="45">
        <f t="shared" si="4"/>
        <v>1</v>
      </c>
      <c r="BW14" s="46">
        <f t="shared" si="5"/>
        <v>24</v>
      </c>
    </row>
    <row r="15" spans="1:75" ht="15">
      <c r="A15" s="31">
        <f t="shared" si="9"/>
        <v>11</v>
      </c>
      <c r="B15" s="37">
        <v>314</v>
      </c>
      <c r="C15" s="38" t="s">
        <v>425</v>
      </c>
      <c r="D15" s="38" t="s">
        <v>314</v>
      </c>
      <c r="E15" s="38" t="s">
        <v>314</v>
      </c>
      <c r="F15" s="38"/>
      <c r="G15" s="37" t="s">
        <v>96</v>
      </c>
      <c r="H15" s="39">
        <v>109211422423</v>
      </c>
      <c r="I15" s="37" t="s">
        <v>117</v>
      </c>
      <c r="J15" s="38" t="s">
        <v>426</v>
      </c>
      <c r="K15" s="38" t="s">
        <v>119</v>
      </c>
      <c r="L15" s="38" t="s">
        <v>427</v>
      </c>
      <c r="M15" s="38"/>
      <c r="N15" s="37" t="s">
        <v>360</v>
      </c>
      <c r="O15" s="40">
        <v>750000</v>
      </c>
      <c r="P15" s="40">
        <v>0</v>
      </c>
      <c r="Q15" s="40">
        <v>750000</v>
      </c>
      <c r="R15" s="38">
        <v>0</v>
      </c>
      <c r="S15" s="38">
        <v>0</v>
      </c>
      <c r="T15" s="37">
        <v>3</v>
      </c>
      <c r="U15" s="41">
        <f t="shared" si="1"/>
        <v>250000</v>
      </c>
      <c r="V15" s="100">
        <v>3.52</v>
      </c>
      <c r="W15" s="38">
        <v>391</v>
      </c>
      <c r="X15" s="38">
        <v>111</v>
      </c>
      <c r="Y15" s="38" t="s">
        <v>278</v>
      </c>
      <c r="Z15" s="38">
        <v>69</v>
      </c>
      <c r="AA15" s="38">
        <v>21</v>
      </c>
      <c r="AB15" s="38" t="s">
        <v>207</v>
      </c>
      <c r="AC15" s="38" t="s">
        <v>279</v>
      </c>
      <c r="AD15" s="38" t="s">
        <v>428</v>
      </c>
      <c r="AE15" s="38">
        <v>22</v>
      </c>
      <c r="AF15" s="38" t="s">
        <v>429</v>
      </c>
      <c r="AG15" s="38" t="s">
        <v>80</v>
      </c>
      <c r="AH15" s="38" t="s">
        <v>430</v>
      </c>
      <c r="AI15" s="38">
        <v>21</v>
      </c>
      <c r="AJ15" s="38" t="s">
        <v>207</v>
      </c>
      <c r="AK15" s="38" t="s">
        <v>81</v>
      </c>
      <c r="AL15" s="38" t="s">
        <v>431</v>
      </c>
      <c r="AM15" s="38">
        <v>24</v>
      </c>
      <c r="AN15" s="38" t="s">
        <v>432</v>
      </c>
      <c r="AO15" s="38" t="s">
        <v>68</v>
      </c>
      <c r="AP15" s="38">
        <v>86</v>
      </c>
      <c r="AQ15" s="38">
        <v>23</v>
      </c>
      <c r="AR15" s="38" t="s">
        <v>433</v>
      </c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65"/>
      <c r="BG15" s="42">
        <v>6</v>
      </c>
      <c r="BH15" s="37">
        <v>1</v>
      </c>
      <c r="BI15" s="43" t="s">
        <v>434</v>
      </c>
      <c r="BJ15" s="38" t="s">
        <v>122</v>
      </c>
      <c r="BK15" t="s">
        <v>155</v>
      </c>
      <c r="BL15" t="s">
        <v>435</v>
      </c>
      <c r="BM15">
        <v>23</v>
      </c>
      <c r="BP15" s="45">
        <f t="shared" si="6"/>
        <v>4</v>
      </c>
      <c r="BQ15" s="45">
        <f t="shared" si="7"/>
        <v>1</v>
      </c>
      <c r="BR15" s="45">
        <f t="shared" si="2"/>
        <v>4</v>
      </c>
      <c r="BS15" s="45">
        <f t="shared" si="8"/>
        <v>3</v>
      </c>
      <c r="BU15" s="48">
        <f t="shared" si="3"/>
        <v>0</v>
      </c>
      <c r="BV15" s="45">
        <f t="shared" si="4"/>
        <v>1</v>
      </c>
      <c r="BW15" s="46">
        <f t="shared" si="5"/>
        <v>23</v>
      </c>
    </row>
    <row r="16" spans="1:75" ht="15">
      <c r="A16" s="31">
        <f t="shared" si="9"/>
        <v>12</v>
      </c>
      <c r="B16" s="37">
        <v>1000</v>
      </c>
      <c r="C16" s="38" t="s">
        <v>395</v>
      </c>
      <c r="D16" s="38" t="s">
        <v>275</v>
      </c>
      <c r="E16" s="38" t="s">
        <v>314</v>
      </c>
      <c r="F16" s="38" t="s">
        <v>314</v>
      </c>
      <c r="G16" s="37" t="s">
        <v>74</v>
      </c>
      <c r="H16" s="39">
        <v>109221422452</v>
      </c>
      <c r="I16" s="37" t="s">
        <v>117</v>
      </c>
      <c r="J16" s="38" t="s">
        <v>396</v>
      </c>
      <c r="K16" s="38" t="s">
        <v>397</v>
      </c>
      <c r="L16" s="38" t="s">
        <v>398</v>
      </c>
      <c r="M16" s="38"/>
      <c r="N16" s="37" t="s">
        <v>360</v>
      </c>
      <c r="O16" s="40">
        <v>900000</v>
      </c>
      <c r="P16" s="40">
        <v>0</v>
      </c>
      <c r="Q16" s="40">
        <v>900000</v>
      </c>
      <c r="R16" s="38">
        <v>0</v>
      </c>
      <c r="S16" s="38">
        <v>0</v>
      </c>
      <c r="T16" s="37">
        <v>3</v>
      </c>
      <c r="U16" s="41">
        <f t="shared" si="1"/>
        <v>300000</v>
      </c>
      <c r="V16" s="100">
        <v>3.46</v>
      </c>
      <c r="W16" s="38">
        <v>387.1</v>
      </c>
      <c r="X16" s="38">
        <v>112</v>
      </c>
      <c r="Y16" s="38" t="s">
        <v>278</v>
      </c>
      <c r="Z16" s="38">
        <v>76.9</v>
      </c>
      <c r="AA16" s="38">
        <v>22</v>
      </c>
      <c r="AB16" s="38">
        <v>3.5</v>
      </c>
      <c r="AC16" s="38" t="s">
        <v>279</v>
      </c>
      <c r="AD16" s="38">
        <v>83</v>
      </c>
      <c r="AE16" s="38">
        <v>22</v>
      </c>
      <c r="AF16" s="38">
        <v>3.77</v>
      </c>
      <c r="AG16" s="38" t="s">
        <v>80</v>
      </c>
      <c r="AH16" s="38">
        <v>69.2</v>
      </c>
      <c r="AI16" s="38">
        <v>22</v>
      </c>
      <c r="AJ16" s="38">
        <v>3.15</v>
      </c>
      <c r="AK16" s="38" t="s">
        <v>81</v>
      </c>
      <c r="AL16" s="38">
        <v>74.6</v>
      </c>
      <c r="AM16" s="38">
        <v>22</v>
      </c>
      <c r="AN16" s="38">
        <v>3.39</v>
      </c>
      <c r="AO16" s="38" t="s">
        <v>68</v>
      </c>
      <c r="AP16" s="38">
        <v>83.4</v>
      </c>
      <c r="AQ16" s="38">
        <v>24</v>
      </c>
      <c r="AR16" s="38">
        <v>3.48</v>
      </c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65"/>
      <c r="BG16" s="42">
        <v>6</v>
      </c>
      <c r="BH16" s="37">
        <v>1</v>
      </c>
      <c r="BI16" s="38" t="s">
        <v>399</v>
      </c>
      <c r="BJ16" s="38" t="s">
        <v>114</v>
      </c>
      <c r="BK16" t="s">
        <v>94</v>
      </c>
      <c r="BL16" s="50">
        <v>32985</v>
      </c>
      <c r="BM16">
        <v>22</v>
      </c>
      <c r="BN16" t="s">
        <v>400</v>
      </c>
      <c r="BO16" t="s">
        <v>238</v>
      </c>
      <c r="BP16" s="45">
        <f t="shared" si="6"/>
        <v>4</v>
      </c>
      <c r="BQ16" s="45">
        <f t="shared" si="7"/>
        <v>1</v>
      </c>
      <c r="BR16" s="45">
        <f t="shared" si="2"/>
        <v>4</v>
      </c>
      <c r="BS16" s="45">
        <f t="shared" si="8"/>
        <v>3</v>
      </c>
      <c r="BU16" s="48">
        <f t="shared" si="3"/>
        <v>0</v>
      </c>
      <c r="BV16" s="45">
        <f t="shared" si="4"/>
        <v>1</v>
      </c>
      <c r="BW16" s="46">
        <f t="shared" si="5"/>
        <v>23</v>
      </c>
    </row>
    <row r="17" spans="1:75" ht="15">
      <c r="A17" s="31">
        <f t="shared" si="9"/>
        <v>13</v>
      </c>
      <c r="B17" s="37">
        <v>567</v>
      </c>
      <c r="C17" s="38" t="s">
        <v>390</v>
      </c>
      <c r="D17" s="38"/>
      <c r="E17" s="38"/>
      <c r="F17" s="38"/>
      <c r="G17" s="37" t="s">
        <v>74</v>
      </c>
      <c r="H17" s="39">
        <v>100241405058</v>
      </c>
      <c r="I17" s="37" t="s">
        <v>117</v>
      </c>
      <c r="J17" s="38" t="s">
        <v>375</v>
      </c>
      <c r="K17" s="38" t="s">
        <v>376</v>
      </c>
      <c r="L17" s="38" t="s">
        <v>299</v>
      </c>
      <c r="M17" s="38" t="s">
        <v>79</v>
      </c>
      <c r="N17" s="37" t="s">
        <v>69</v>
      </c>
      <c r="O17" s="40">
        <v>1750000</v>
      </c>
      <c r="P17" s="40">
        <v>0</v>
      </c>
      <c r="Q17" s="40">
        <f>SUM(O17:P17)</f>
        <v>1750000</v>
      </c>
      <c r="R17" s="38"/>
      <c r="S17" s="38"/>
      <c r="T17" s="37">
        <v>2</v>
      </c>
      <c r="U17" s="41">
        <f t="shared" si="1"/>
        <v>875000</v>
      </c>
      <c r="V17" s="100">
        <v>3.32</v>
      </c>
      <c r="W17" s="38"/>
      <c r="X17" s="38">
        <v>65</v>
      </c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65"/>
      <c r="BG17" s="42">
        <v>4</v>
      </c>
      <c r="BH17" s="37">
        <v>5</v>
      </c>
      <c r="BI17" s="43" t="s">
        <v>391</v>
      </c>
      <c r="BJ17" s="38" t="s">
        <v>122</v>
      </c>
      <c r="BK17" t="s">
        <v>392</v>
      </c>
      <c r="BL17" t="s">
        <v>393</v>
      </c>
      <c r="BM17">
        <v>21</v>
      </c>
      <c r="BN17" t="s">
        <v>394</v>
      </c>
      <c r="BO17" t="s">
        <v>235</v>
      </c>
      <c r="BP17" s="45">
        <f t="shared" si="6"/>
        <v>4</v>
      </c>
      <c r="BQ17" s="45">
        <f t="shared" si="7"/>
        <v>1</v>
      </c>
      <c r="BR17" s="45">
        <f t="shared" si="2"/>
        <v>4</v>
      </c>
      <c r="BS17" s="45">
        <f t="shared" si="8"/>
        <v>4</v>
      </c>
      <c r="BU17" s="48">
        <f t="shared" si="3"/>
        <v>0</v>
      </c>
      <c r="BV17" s="45">
        <f t="shared" si="4"/>
        <v>1</v>
      </c>
      <c r="BW17" s="46">
        <f t="shared" si="5"/>
        <v>24</v>
      </c>
    </row>
    <row r="18" spans="1:75" ht="15">
      <c r="A18" s="31">
        <f t="shared" si="9"/>
        <v>14</v>
      </c>
      <c r="B18" s="37">
        <v>770</v>
      </c>
      <c r="C18" s="38" t="s">
        <v>374</v>
      </c>
      <c r="D18" s="38" t="s">
        <v>314</v>
      </c>
      <c r="E18" s="38" t="s">
        <v>314</v>
      </c>
      <c r="F18" s="38" t="s">
        <v>314</v>
      </c>
      <c r="G18" s="37" t="s">
        <v>74</v>
      </c>
      <c r="H18" s="39">
        <v>109241426186</v>
      </c>
      <c r="I18" s="37" t="s">
        <v>117</v>
      </c>
      <c r="J18" s="38" t="s">
        <v>375</v>
      </c>
      <c r="K18" s="38" t="s">
        <v>376</v>
      </c>
      <c r="L18" s="38" t="s">
        <v>377</v>
      </c>
      <c r="M18" s="38" t="s">
        <v>378</v>
      </c>
      <c r="N18" s="37" t="s">
        <v>69</v>
      </c>
      <c r="O18" s="40">
        <v>700000</v>
      </c>
      <c r="P18" s="40">
        <v>225000</v>
      </c>
      <c r="Q18" s="40">
        <v>925000</v>
      </c>
      <c r="R18" s="38">
        <v>0</v>
      </c>
      <c r="S18" s="38">
        <v>1130</v>
      </c>
      <c r="T18" s="37">
        <v>3</v>
      </c>
      <c r="U18" s="41">
        <f t="shared" si="1"/>
        <v>308333.3333333333</v>
      </c>
      <c r="V18" s="100">
        <v>3.47</v>
      </c>
      <c r="W18" s="38">
        <v>375</v>
      </c>
      <c r="X18" s="38">
        <v>108</v>
      </c>
      <c r="Y18" s="38" t="s">
        <v>278</v>
      </c>
      <c r="Z18" s="38" t="s">
        <v>379</v>
      </c>
      <c r="AA18" s="38">
        <v>22</v>
      </c>
      <c r="AB18" s="38" t="s">
        <v>380</v>
      </c>
      <c r="AC18" s="38" t="s">
        <v>279</v>
      </c>
      <c r="AD18" s="38" t="s">
        <v>381</v>
      </c>
      <c r="AE18" s="38">
        <v>21</v>
      </c>
      <c r="AF18" s="38" t="s">
        <v>382</v>
      </c>
      <c r="AG18" s="38" t="s">
        <v>80</v>
      </c>
      <c r="AH18" s="38" t="s">
        <v>383</v>
      </c>
      <c r="AI18" s="38">
        <v>22</v>
      </c>
      <c r="AJ18" s="38" t="s">
        <v>101</v>
      </c>
      <c r="AK18" s="38" t="s">
        <v>81</v>
      </c>
      <c r="AL18" s="38" t="s">
        <v>384</v>
      </c>
      <c r="AM18" s="38">
        <v>21</v>
      </c>
      <c r="AN18" s="38" t="s">
        <v>382</v>
      </c>
      <c r="AO18" s="38" t="s">
        <v>68</v>
      </c>
      <c r="AP18" s="38" t="s">
        <v>230</v>
      </c>
      <c r="AQ18" s="38">
        <v>22</v>
      </c>
      <c r="AR18" s="38" t="s">
        <v>380</v>
      </c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65"/>
      <c r="BG18" s="42">
        <v>6</v>
      </c>
      <c r="BH18" s="37">
        <v>13</v>
      </c>
      <c r="BI18" s="38">
        <v>85646562470</v>
      </c>
      <c r="BJ18" s="38" t="s">
        <v>64</v>
      </c>
      <c r="BK18" t="s">
        <v>155</v>
      </c>
      <c r="BL18" s="50">
        <v>33084</v>
      </c>
      <c r="BM18">
        <v>22</v>
      </c>
      <c r="BN18" t="s">
        <v>385</v>
      </c>
      <c r="BO18" t="s">
        <v>238</v>
      </c>
      <c r="BP18" s="45">
        <f t="shared" si="6"/>
        <v>4</v>
      </c>
      <c r="BQ18" s="45">
        <f t="shared" si="7"/>
        <v>1</v>
      </c>
      <c r="BR18" s="45">
        <f t="shared" si="2"/>
        <v>4</v>
      </c>
      <c r="BS18" s="45">
        <f t="shared" si="8"/>
        <v>3</v>
      </c>
      <c r="BU18" s="48">
        <f t="shared" si="3"/>
        <v>0</v>
      </c>
      <c r="BV18" s="45">
        <f t="shared" si="4"/>
        <v>3</v>
      </c>
      <c r="BW18" s="46">
        <f t="shared" si="5"/>
        <v>25</v>
      </c>
    </row>
    <row r="19" spans="1:75" ht="15">
      <c r="A19" s="31">
        <f t="shared" si="9"/>
        <v>15</v>
      </c>
      <c r="B19" s="37">
        <v>482</v>
      </c>
      <c r="C19" s="38" t="s">
        <v>386</v>
      </c>
      <c r="D19" s="38"/>
      <c r="E19" s="38"/>
      <c r="F19" s="38"/>
      <c r="G19" s="37" t="s">
        <v>96</v>
      </c>
      <c r="H19" s="39">
        <v>100241405068</v>
      </c>
      <c r="I19" s="37" t="s">
        <v>117</v>
      </c>
      <c r="J19" s="38" t="s">
        <v>375</v>
      </c>
      <c r="K19" s="38" t="s">
        <v>376</v>
      </c>
      <c r="L19" s="38" t="s">
        <v>328</v>
      </c>
      <c r="M19" s="38" t="s">
        <v>79</v>
      </c>
      <c r="N19" s="37" t="s">
        <v>69</v>
      </c>
      <c r="O19" s="40">
        <v>3613401</v>
      </c>
      <c r="P19" s="40">
        <v>0</v>
      </c>
      <c r="Q19" s="40">
        <f>SUM(O19:P19)</f>
        <v>3613401</v>
      </c>
      <c r="R19" s="38"/>
      <c r="S19" s="38"/>
      <c r="T19" s="37">
        <v>4</v>
      </c>
      <c r="U19" s="41">
        <f t="shared" si="1"/>
        <v>903350.25</v>
      </c>
      <c r="V19" s="100">
        <v>3.4</v>
      </c>
      <c r="W19" s="38"/>
      <c r="X19" s="38">
        <v>65</v>
      </c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65"/>
      <c r="BG19" s="42">
        <v>4</v>
      </c>
      <c r="BH19" s="37">
        <v>7</v>
      </c>
      <c r="BI19" s="38" t="s">
        <v>387</v>
      </c>
      <c r="BJ19" s="38" t="s">
        <v>194</v>
      </c>
      <c r="BK19" t="s">
        <v>388</v>
      </c>
      <c r="BL19" t="s">
        <v>389</v>
      </c>
      <c r="BM19">
        <v>20</v>
      </c>
      <c r="BP19" s="45">
        <f t="shared" si="6"/>
        <v>4</v>
      </c>
      <c r="BQ19" s="45">
        <f t="shared" si="7"/>
        <v>2</v>
      </c>
      <c r="BR19" s="45">
        <f t="shared" si="2"/>
        <v>4</v>
      </c>
      <c r="BS19" s="45">
        <f t="shared" si="8"/>
        <v>4</v>
      </c>
      <c r="BU19" s="48">
        <f t="shared" si="3"/>
        <v>0</v>
      </c>
      <c r="BV19" s="45">
        <f t="shared" si="4"/>
        <v>2</v>
      </c>
      <c r="BW19" s="46">
        <f t="shared" si="5"/>
        <v>26</v>
      </c>
    </row>
    <row r="20" spans="1:75" ht="60">
      <c r="A20" s="31">
        <f t="shared" si="9"/>
        <v>16</v>
      </c>
      <c r="B20" s="76">
        <v>633</v>
      </c>
      <c r="C20" s="77" t="s">
        <v>440</v>
      </c>
      <c r="D20" s="77"/>
      <c r="E20" s="77"/>
      <c r="F20" s="77"/>
      <c r="G20" s="76" t="s">
        <v>74</v>
      </c>
      <c r="H20" s="78">
        <v>110242437018</v>
      </c>
      <c r="I20" s="76" t="s">
        <v>117</v>
      </c>
      <c r="J20" s="77" t="s">
        <v>441</v>
      </c>
      <c r="K20" s="77" t="s">
        <v>442</v>
      </c>
      <c r="L20" s="77" t="s">
        <v>328</v>
      </c>
      <c r="M20" s="77"/>
      <c r="N20" s="77" t="s">
        <v>69</v>
      </c>
      <c r="O20" s="79">
        <v>2654788</v>
      </c>
      <c r="P20" s="79">
        <v>0</v>
      </c>
      <c r="Q20" s="79">
        <f>SUM(O20:P20)</f>
        <v>2654788</v>
      </c>
      <c r="R20" s="77"/>
      <c r="S20" s="77"/>
      <c r="T20" s="76">
        <v>3</v>
      </c>
      <c r="U20" s="80">
        <f t="shared" si="1"/>
        <v>884929.3333333334</v>
      </c>
      <c r="V20" s="104">
        <v>3.69</v>
      </c>
      <c r="W20" s="77"/>
      <c r="X20" s="77">
        <v>20</v>
      </c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77"/>
      <c r="AQ20" s="77"/>
      <c r="AR20" s="77"/>
      <c r="AS20" s="77"/>
      <c r="AT20" s="77"/>
      <c r="AU20" s="77"/>
      <c r="AV20" s="77"/>
      <c r="AW20" s="77"/>
      <c r="AX20" s="77"/>
      <c r="AY20" s="77"/>
      <c r="AZ20" s="77"/>
      <c r="BA20" s="77"/>
      <c r="BB20" s="77"/>
      <c r="BC20" s="77"/>
      <c r="BD20" s="77"/>
      <c r="BE20" s="77"/>
      <c r="BF20" s="76"/>
      <c r="BG20" s="81">
        <v>4</v>
      </c>
      <c r="BH20" s="76">
        <v>1</v>
      </c>
      <c r="BI20" s="82" t="s">
        <v>443</v>
      </c>
      <c r="BJ20" s="77" t="s">
        <v>82</v>
      </c>
      <c r="BK20" s="83" t="s">
        <v>83</v>
      </c>
      <c r="BL20" s="83" t="s">
        <v>444</v>
      </c>
      <c r="BM20" s="83">
        <v>18</v>
      </c>
      <c r="BN20" s="83" t="s">
        <v>445</v>
      </c>
      <c r="BO20" s="83" t="s">
        <v>235</v>
      </c>
      <c r="BP20" s="72">
        <f t="shared" si="6"/>
        <v>4</v>
      </c>
      <c r="BQ20" s="72">
        <f t="shared" si="7"/>
        <v>1</v>
      </c>
      <c r="BR20" s="72">
        <f t="shared" si="2"/>
        <v>4</v>
      </c>
      <c r="BS20" s="72">
        <f t="shared" si="8"/>
        <v>4</v>
      </c>
      <c r="BT20" s="83"/>
      <c r="BU20" s="72">
        <f t="shared" si="3"/>
        <v>0</v>
      </c>
      <c r="BV20" s="72">
        <f t="shared" si="4"/>
        <v>1</v>
      </c>
      <c r="BW20" s="84">
        <f t="shared" si="5"/>
        <v>24</v>
      </c>
    </row>
    <row r="21" spans="1:75" ht="15">
      <c r="A21" s="31">
        <f t="shared" si="9"/>
        <v>17</v>
      </c>
      <c r="B21" s="37">
        <v>909</v>
      </c>
      <c r="C21" s="38" t="s">
        <v>401</v>
      </c>
      <c r="D21" s="38" t="s">
        <v>275</v>
      </c>
      <c r="E21" s="38" t="s">
        <v>314</v>
      </c>
      <c r="F21" s="38"/>
      <c r="G21" s="37" t="s">
        <v>74</v>
      </c>
      <c r="H21" s="39">
        <v>109251422491</v>
      </c>
      <c r="I21" s="37" t="s">
        <v>117</v>
      </c>
      <c r="J21" s="38" t="s">
        <v>402</v>
      </c>
      <c r="K21" s="38" t="s">
        <v>403</v>
      </c>
      <c r="L21" s="38" t="s">
        <v>404</v>
      </c>
      <c r="M21" s="38"/>
      <c r="N21" s="37" t="s">
        <v>69</v>
      </c>
      <c r="O21" s="40">
        <v>1500000</v>
      </c>
      <c r="P21" s="40">
        <v>0</v>
      </c>
      <c r="Q21" s="40">
        <v>1500000</v>
      </c>
      <c r="R21" s="38">
        <v>0</v>
      </c>
      <c r="S21" s="38">
        <v>0</v>
      </c>
      <c r="T21" s="37">
        <v>3</v>
      </c>
      <c r="U21" s="41">
        <f t="shared" si="1"/>
        <v>500000</v>
      </c>
      <c r="V21" s="100">
        <v>3.42</v>
      </c>
      <c r="W21" s="38">
        <v>370</v>
      </c>
      <c r="X21" s="38">
        <v>108</v>
      </c>
      <c r="Y21" s="38" t="s">
        <v>278</v>
      </c>
      <c r="Z21" s="38" t="s">
        <v>405</v>
      </c>
      <c r="AA21" s="38">
        <v>21</v>
      </c>
      <c r="AB21" s="38" t="s">
        <v>353</v>
      </c>
      <c r="AC21" s="38" t="s">
        <v>279</v>
      </c>
      <c r="AD21" s="38" t="s">
        <v>406</v>
      </c>
      <c r="AE21" s="38">
        <v>21</v>
      </c>
      <c r="AF21" s="38" t="s">
        <v>382</v>
      </c>
      <c r="AG21" s="38" t="s">
        <v>80</v>
      </c>
      <c r="AH21" s="38" t="s">
        <v>407</v>
      </c>
      <c r="AI21" s="38">
        <v>22</v>
      </c>
      <c r="AJ21" s="38" t="s">
        <v>408</v>
      </c>
      <c r="AK21" s="38" t="s">
        <v>81</v>
      </c>
      <c r="AL21" s="38" t="s">
        <v>409</v>
      </c>
      <c r="AM21" s="38">
        <v>23</v>
      </c>
      <c r="AN21" s="38" t="s">
        <v>410</v>
      </c>
      <c r="AO21" s="38" t="s">
        <v>68</v>
      </c>
      <c r="AP21" s="38" t="s">
        <v>411</v>
      </c>
      <c r="AQ21" s="38">
        <v>21</v>
      </c>
      <c r="AR21" s="38" t="s">
        <v>66</v>
      </c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65"/>
      <c r="BG21" s="42">
        <v>6</v>
      </c>
      <c r="BH21" s="37">
        <v>1</v>
      </c>
      <c r="BI21" s="38" t="s">
        <v>412</v>
      </c>
      <c r="BJ21" s="38" t="s">
        <v>122</v>
      </c>
      <c r="BK21" t="s">
        <v>413</v>
      </c>
      <c r="BL21" t="s">
        <v>414</v>
      </c>
      <c r="BM21">
        <v>22</v>
      </c>
      <c r="BN21" t="s">
        <v>415</v>
      </c>
      <c r="BO21" t="s">
        <v>235</v>
      </c>
      <c r="BP21" s="45">
        <f t="shared" si="6"/>
        <v>4</v>
      </c>
      <c r="BQ21" s="45">
        <f t="shared" si="7"/>
        <v>1</v>
      </c>
      <c r="BR21" s="45">
        <f t="shared" si="2"/>
        <v>4</v>
      </c>
      <c r="BS21" s="45">
        <f t="shared" si="8"/>
        <v>3</v>
      </c>
      <c r="BU21" s="45">
        <f t="shared" si="3"/>
        <v>0</v>
      </c>
      <c r="BV21" s="45">
        <f t="shared" si="4"/>
        <v>1</v>
      </c>
      <c r="BW21" s="46">
        <f t="shared" si="5"/>
        <v>23</v>
      </c>
    </row>
    <row r="22" spans="1:75" ht="15">
      <c r="A22" s="31">
        <f t="shared" si="9"/>
        <v>18</v>
      </c>
      <c r="B22" s="37">
        <v>259</v>
      </c>
      <c r="C22" s="38" t="s">
        <v>416</v>
      </c>
      <c r="D22" s="38" t="s">
        <v>314</v>
      </c>
      <c r="E22" s="38" t="s">
        <v>275</v>
      </c>
      <c r="F22" s="38"/>
      <c r="G22" s="37" t="s">
        <v>74</v>
      </c>
      <c r="H22" s="39">
        <v>109252422513</v>
      </c>
      <c r="I22" s="37" t="s">
        <v>117</v>
      </c>
      <c r="J22" s="38" t="s">
        <v>417</v>
      </c>
      <c r="K22" s="38" t="s">
        <v>418</v>
      </c>
      <c r="L22" s="38" t="s">
        <v>159</v>
      </c>
      <c r="M22" s="38"/>
      <c r="N22" s="37" t="s">
        <v>69</v>
      </c>
      <c r="O22" s="40">
        <v>2040000</v>
      </c>
      <c r="P22" s="40">
        <v>0</v>
      </c>
      <c r="Q22" s="40">
        <v>2040000</v>
      </c>
      <c r="R22" s="38">
        <v>0</v>
      </c>
      <c r="S22" s="38">
        <v>0</v>
      </c>
      <c r="T22" s="37">
        <v>4</v>
      </c>
      <c r="U22" s="41">
        <f t="shared" si="1"/>
        <v>510000</v>
      </c>
      <c r="V22" s="100">
        <v>3.1</v>
      </c>
      <c r="W22" s="38">
        <v>335</v>
      </c>
      <c r="X22" s="38">
        <v>108</v>
      </c>
      <c r="Y22" s="38" t="s">
        <v>278</v>
      </c>
      <c r="Z22" s="38" t="s">
        <v>345</v>
      </c>
      <c r="AA22" s="38">
        <v>21</v>
      </c>
      <c r="AB22" s="38" t="s">
        <v>419</v>
      </c>
      <c r="AC22" s="38" t="s">
        <v>279</v>
      </c>
      <c r="AD22" s="38" t="s">
        <v>270</v>
      </c>
      <c r="AE22" s="38">
        <v>22</v>
      </c>
      <c r="AF22" s="38" t="s">
        <v>271</v>
      </c>
      <c r="AG22" s="38" t="s">
        <v>80</v>
      </c>
      <c r="AH22" s="38" t="s">
        <v>420</v>
      </c>
      <c r="AI22" s="38">
        <v>22</v>
      </c>
      <c r="AJ22" s="38" t="s">
        <v>161</v>
      </c>
      <c r="AK22" s="38" t="s">
        <v>81</v>
      </c>
      <c r="AL22" s="38" t="s">
        <v>421</v>
      </c>
      <c r="AM22" s="38">
        <v>21</v>
      </c>
      <c r="AN22" s="38" t="s">
        <v>346</v>
      </c>
      <c r="AO22" s="38" t="s">
        <v>68</v>
      </c>
      <c r="AP22" s="38" t="s">
        <v>422</v>
      </c>
      <c r="AQ22" s="38">
        <v>22</v>
      </c>
      <c r="AR22" s="38" t="s">
        <v>100</v>
      </c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65"/>
      <c r="BG22" s="42">
        <v>6</v>
      </c>
      <c r="BH22" s="37">
        <v>1</v>
      </c>
      <c r="BI22" s="38" t="s">
        <v>423</v>
      </c>
      <c r="BJ22" s="38" t="s">
        <v>194</v>
      </c>
      <c r="BK22" t="s">
        <v>148</v>
      </c>
      <c r="BL22" s="50">
        <v>33258</v>
      </c>
      <c r="BM22">
        <v>21</v>
      </c>
      <c r="BN22" t="s">
        <v>424</v>
      </c>
      <c r="BO22" t="s">
        <v>235</v>
      </c>
      <c r="BP22" s="45">
        <f t="shared" si="6"/>
        <v>4</v>
      </c>
      <c r="BQ22" s="45">
        <f t="shared" si="7"/>
        <v>2</v>
      </c>
      <c r="BR22" s="45">
        <f t="shared" si="2"/>
        <v>3</v>
      </c>
      <c r="BS22" s="45">
        <f t="shared" si="8"/>
        <v>3</v>
      </c>
      <c r="BU22" s="45">
        <f t="shared" si="3"/>
        <v>0</v>
      </c>
      <c r="BV22" s="45">
        <f t="shared" si="4"/>
        <v>1</v>
      </c>
      <c r="BW22" s="46">
        <f t="shared" si="5"/>
        <v>21.5</v>
      </c>
    </row>
    <row r="23" spans="1:75" ht="15">
      <c r="A23" s="31">
        <f t="shared" si="9"/>
        <v>19</v>
      </c>
      <c r="B23" s="16">
        <v>110</v>
      </c>
      <c r="C23" s="17" t="s">
        <v>125</v>
      </c>
      <c r="D23" s="17"/>
      <c r="E23" s="17"/>
      <c r="F23" s="17"/>
      <c r="G23" s="16" t="s">
        <v>74</v>
      </c>
      <c r="H23" s="18">
        <v>110311418506</v>
      </c>
      <c r="I23" s="16" t="s">
        <v>126</v>
      </c>
      <c r="J23" s="17" t="s">
        <v>127</v>
      </c>
      <c r="K23" s="17" t="s">
        <v>128</v>
      </c>
      <c r="L23" s="17" t="s">
        <v>129</v>
      </c>
      <c r="M23" s="17" t="s">
        <v>79</v>
      </c>
      <c r="N23" s="16" t="s">
        <v>69</v>
      </c>
      <c r="O23" s="19">
        <v>3000000</v>
      </c>
      <c r="P23" s="19">
        <v>0</v>
      </c>
      <c r="Q23" s="19">
        <f>SUM(O23:P23)</f>
        <v>3000000</v>
      </c>
      <c r="R23" s="17"/>
      <c r="S23" s="17"/>
      <c r="T23" s="16">
        <v>4</v>
      </c>
      <c r="U23" s="20">
        <f t="shared" si="1"/>
        <v>750000</v>
      </c>
      <c r="V23" s="105">
        <v>3.5</v>
      </c>
      <c r="W23" s="17">
        <v>77</v>
      </c>
      <c r="X23" s="17">
        <v>22</v>
      </c>
      <c r="Y23" s="17" t="s">
        <v>68</v>
      </c>
      <c r="Z23" s="17" t="s">
        <v>130</v>
      </c>
      <c r="AA23" s="22">
        <v>22</v>
      </c>
      <c r="AB23" s="22" t="s">
        <v>131</v>
      </c>
      <c r="AC23" s="17"/>
      <c r="AD23" s="22"/>
      <c r="AE23" s="17"/>
      <c r="AF23" s="17"/>
      <c r="AG23" s="17"/>
      <c r="AH23" s="22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23"/>
      <c r="BG23" s="24">
        <v>4</v>
      </c>
      <c r="BH23" s="16">
        <v>1</v>
      </c>
      <c r="BI23" s="25" t="s">
        <v>132</v>
      </c>
      <c r="BJ23" s="17" t="s">
        <v>122</v>
      </c>
      <c r="BK23" s="26" t="s">
        <v>63</v>
      </c>
      <c r="BL23" s="27">
        <v>34038</v>
      </c>
      <c r="BM23" s="26">
        <v>19</v>
      </c>
      <c r="BN23" s="26">
        <v>235769423</v>
      </c>
      <c r="BO23" s="26" t="s">
        <v>238</v>
      </c>
      <c r="BP23" s="45">
        <f t="shared" si="6"/>
        <v>4</v>
      </c>
      <c r="BQ23" s="45">
        <f t="shared" si="7"/>
        <v>2</v>
      </c>
      <c r="BR23" s="45">
        <f t="shared" si="2"/>
        <v>4</v>
      </c>
      <c r="BS23" s="45">
        <f t="shared" si="8"/>
        <v>4</v>
      </c>
      <c r="BT23" s="26"/>
      <c r="BU23" s="74"/>
      <c r="BV23" s="45">
        <f t="shared" si="4"/>
        <v>1</v>
      </c>
      <c r="BW23" s="46">
        <f t="shared" si="5"/>
        <v>25</v>
      </c>
    </row>
    <row r="24" spans="1:75" ht="15">
      <c r="A24" s="31">
        <f t="shared" si="9"/>
        <v>20</v>
      </c>
      <c r="B24" s="16">
        <v>720</v>
      </c>
      <c r="C24" s="17" t="s">
        <v>133</v>
      </c>
      <c r="D24" s="17"/>
      <c r="E24" s="17"/>
      <c r="F24" s="17"/>
      <c r="G24" s="16" t="s">
        <v>96</v>
      </c>
      <c r="H24" s="18">
        <v>100321400867</v>
      </c>
      <c r="I24" s="16" t="s">
        <v>126</v>
      </c>
      <c r="J24" s="17" t="s">
        <v>134</v>
      </c>
      <c r="K24" s="17" t="s">
        <v>135</v>
      </c>
      <c r="L24" s="17" t="s">
        <v>70</v>
      </c>
      <c r="M24" s="17" t="s">
        <v>70</v>
      </c>
      <c r="N24" s="16" t="s">
        <v>69</v>
      </c>
      <c r="O24" s="19">
        <v>1500000</v>
      </c>
      <c r="P24" s="19">
        <v>0</v>
      </c>
      <c r="Q24" s="19">
        <f>SUM(O24:P24)</f>
        <v>1500000</v>
      </c>
      <c r="R24" s="17"/>
      <c r="S24" s="17"/>
      <c r="T24" s="16">
        <v>3</v>
      </c>
      <c r="U24" s="20">
        <f t="shared" si="1"/>
        <v>500000</v>
      </c>
      <c r="V24" s="105">
        <v>3.14</v>
      </c>
      <c r="W24" s="17">
        <v>214.5</v>
      </c>
      <c r="X24" s="17">
        <v>64</v>
      </c>
      <c r="Y24" s="17" t="s">
        <v>81</v>
      </c>
      <c r="Z24" s="17">
        <v>62.7</v>
      </c>
      <c r="AA24" s="22">
        <v>18</v>
      </c>
      <c r="AB24" s="22">
        <v>3.48</v>
      </c>
      <c r="AC24" s="17" t="s">
        <v>80</v>
      </c>
      <c r="AD24" s="22">
        <v>76.5</v>
      </c>
      <c r="AE24" s="17">
        <v>22</v>
      </c>
      <c r="AF24" s="17">
        <v>3.48</v>
      </c>
      <c r="AG24" s="17" t="s">
        <v>68</v>
      </c>
      <c r="AH24" s="22">
        <v>75.3</v>
      </c>
      <c r="AI24" s="17">
        <v>24</v>
      </c>
      <c r="AJ24" s="17">
        <v>3.14</v>
      </c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23"/>
      <c r="BG24" s="24">
        <v>4</v>
      </c>
      <c r="BH24" s="16">
        <v>4</v>
      </c>
      <c r="BI24" s="18" t="s">
        <v>136</v>
      </c>
      <c r="BJ24" s="17" t="s">
        <v>82</v>
      </c>
      <c r="BK24" s="26" t="s">
        <v>137</v>
      </c>
      <c r="BL24" s="27">
        <v>33791</v>
      </c>
      <c r="BM24" s="26">
        <v>20</v>
      </c>
      <c r="BN24" s="26"/>
      <c r="BO24" s="26"/>
      <c r="BP24" s="45">
        <f t="shared" si="6"/>
        <v>4</v>
      </c>
      <c r="BQ24" s="45">
        <f t="shared" si="7"/>
        <v>1</v>
      </c>
      <c r="BR24" s="45">
        <f t="shared" si="2"/>
        <v>3</v>
      </c>
      <c r="BS24" s="45">
        <f t="shared" si="8"/>
        <v>4</v>
      </c>
      <c r="BT24" s="26"/>
      <c r="BU24" s="74"/>
      <c r="BV24" s="45">
        <f t="shared" si="4"/>
        <v>1</v>
      </c>
      <c r="BW24" s="46">
        <f t="shared" si="5"/>
        <v>21.5</v>
      </c>
    </row>
    <row r="25" spans="1:75" ht="15">
      <c r="A25" s="31">
        <f t="shared" si="9"/>
        <v>21</v>
      </c>
      <c r="B25" s="16">
        <v>204</v>
      </c>
      <c r="C25" s="17" t="s">
        <v>358</v>
      </c>
      <c r="D25" s="17" t="s">
        <v>359</v>
      </c>
      <c r="E25" s="17"/>
      <c r="F25" s="17"/>
      <c r="G25" s="16" t="s">
        <v>96</v>
      </c>
      <c r="H25" s="18">
        <v>109321422615</v>
      </c>
      <c r="I25" s="16" t="s">
        <v>126</v>
      </c>
      <c r="J25" s="17" t="s">
        <v>134</v>
      </c>
      <c r="K25" s="17" t="s">
        <v>135</v>
      </c>
      <c r="L25" s="17" t="s">
        <v>120</v>
      </c>
      <c r="M25" s="17"/>
      <c r="N25" s="16" t="s">
        <v>360</v>
      </c>
      <c r="O25" s="19">
        <v>400000</v>
      </c>
      <c r="P25" s="19">
        <v>0</v>
      </c>
      <c r="Q25" s="19">
        <v>400000</v>
      </c>
      <c r="R25" s="17">
        <v>0</v>
      </c>
      <c r="S25" s="17">
        <v>0</v>
      </c>
      <c r="T25" s="16">
        <v>2</v>
      </c>
      <c r="U25" s="20">
        <f t="shared" si="1"/>
        <v>200000</v>
      </c>
      <c r="V25" s="105">
        <v>3.28</v>
      </c>
      <c r="W25" s="17">
        <v>350.7</v>
      </c>
      <c r="X25" s="17">
        <v>107</v>
      </c>
      <c r="Y25" s="17" t="s">
        <v>278</v>
      </c>
      <c r="Z25" s="17">
        <v>61.6</v>
      </c>
      <c r="AA25" s="17">
        <v>21</v>
      </c>
      <c r="AB25" s="17">
        <v>2.93</v>
      </c>
      <c r="AC25" s="17" t="s">
        <v>279</v>
      </c>
      <c r="AD25" s="17">
        <v>67.2</v>
      </c>
      <c r="AE25" s="17">
        <v>21</v>
      </c>
      <c r="AF25" s="17">
        <v>3.2</v>
      </c>
      <c r="AG25" s="17" t="s">
        <v>80</v>
      </c>
      <c r="AH25" s="17">
        <v>67.8</v>
      </c>
      <c r="AI25" s="17">
        <v>21</v>
      </c>
      <c r="AJ25" s="17">
        <v>3.23</v>
      </c>
      <c r="AK25" s="17" t="s">
        <v>81</v>
      </c>
      <c r="AL25" s="17">
        <v>69.7</v>
      </c>
      <c r="AM25" s="17">
        <v>21</v>
      </c>
      <c r="AN25" s="17">
        <v>3.32</v>
      </c>
      <c r="AO25" s="17" t="s">
        <v>68</v>
      </c>
      <c r="AP25" s="17">
        <v>84.4</v>
      </c>
      <c r="AQ25" s="17">
        <v>23</v>
      </c>
      <c r="AR25" s="17">
        <v>3.67</v>
      </c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23"/>
      <c r="BG25" s="24">
        <v>6</v>
      </c>
      <c r="BH25" s="16">
        <v>1</v>
      </c>
      <c r="BI25" s="18">
        <v>85335052595</v>
      </c>
      <c r="BJ25" s="17" t="s">
        <v>82</v>
      </c>
      <c r="BK25" s="26" t="s">
        <v>361</v>
      </c>
      <c r="BL25" s="27">
        <v>33600</v>
      </c>
      <c r="BM25" s="26">
        <v>21</v>
      </c>
      <c r="BN25" s="26" t="s">
        <v>362</v>
      </c>
      <c r="BO25" s="26" t="s">
        <v>235</v>
      </c>
      <c r="BP25" s="45">
        <f t="shared" si="6"/>
        <v>4</v>
      </c>
      <c r="BQ25" s="45">
        <f t="shared" si="7"/>
        <v>1</v>
      </c>
      <c r="BR25" s="45">
        <f t="shared" si="2"/>
        <v>4</v>
      </c>
      <c r="BS25" s="45">
        <f t="shared" si="8"/>
        <v>3</v>
      </c>
      <c r="BT25" s="26"/>
      <c r="BU25" s="74"/>
      <c r="BV25" s="45">
        <f t="shared" si="4"/>
        <v>1</v>
      </c>
      <c r="BW25" s="46">
        <f t="shared" si="5"/>
        <v>23</v>
      </c>
    </row>
    <row r="26" spans="1:75" ht="15">
      <c r="A26" s="31">
        <f t="shared" si="9"/>
        <v>22</v>
      </c>
      <c r="B26" s="16">
        <v>971</v>
      </c>
      <c r="C26" s="17" t="s">
        <v>138</v>
      </c>
      <c r="D26" s="17"/>
      <c r="E26" s="17"/>
      <c r="F26" s="17"/>
      <c r="G26" s="16" t="s">
        <v>74</v>
      </c>
      <c r="H26" s="18">
        <v>110322420021</v>
      </c>
      <c r="I26" s="16" t="s">
        <v>126</v>
      </c>
      <c r="J26" s="17" t="s">
        <v>139</v>
      </c>
      <c r="K26" s="17" t="s">
        <v>140</v>
      </c>
      <c r="L26" s="17" t="s">
        <v>141</v>
      </c>
      <c r="M26" s="17" t="s">
        <v>79</v>
      </c>
      <c r="N26" s="16" t="s">
        <v>69</v>
      </c>
      <c r="O26" s="19">
        <v>1500000</v>
      </c>
      <c r="P26" s="19">
        <v>0</v>
      </c>
      <c r="Q26" s="19">
        <f>SUM(O26:P26)</f>
        <v>1500000</v>
      </c>
      <c r="R26" s="17"/>
      <c r="S26" s="17"/>
      <c r="T26" s="16">
        <v>3</v>
      </c>
      <c r="U26" s="20">
        <f t="shared" si="1"/>
        <v>500000</v>
      </c>
      <c r="V26" s="105">
        <v>3.16</v>
      </c>
      <c r="W26" s="17">
        <v>63.1</v>
      </c>
      <c r="X26" s="17">
        <v>20</v>
      </c>
      <c r="Y26" s="17" t="s">
        <v>68</v>
      </c>
      <c r="Z26" s="17">
        <v>63.1</v>
      </c>
      <c r="AA26" s="22">
        <v>20</v>
      </c>
      <c r="AB26" s="22">
        <v>3.16</v>
      </c>
      <c r="AC26" s="17"/>
      <c r="AD26" s="22"/>
      <c r="AE26" s="17"/>
      <c r="AF26" s="17"/>
      <c r="AG26" s="17"/>
      <c r="AH26" s="22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23"/>
      <c r="BG26" s="24">
        <v>4</v>
      </c>
      <c r="BH26" s="16">
        <v>1</v>
      </c>
      <c r="BI26" s="18">
        <v>8563679691</v>
      </c>
      <c r="BJ26" s="17" t="s">
        <v>64</v>
      </c>
      <c r="BK26" s="26" t="s">
        <v>142</v>
      </c>
      <c r="BL26" s="27">
        <v>34034</v>
      </c>
      <c r="BM26" s="26">
        <v>19</v>
      </c>
      <c r="BN26" s="26" t="s">
        <v>239</v>
      </c>
      <c r="BO26" s="26" t="s">
        <v>235</v>
      </c>
      <c r="BP26" s="45">
        <f t="shared" si="6"/>
        <v>4</v>
      </c>
      <c r="BQ26" s="45">
        <f t="shared" si="7"/>
        <v>1</v>
      </c>
      <c r="BR26" s="45">
        <f t="shared" si="2"/>
        <v>3</v>
      </c>
      <c r="BS26" s="45">
        <f t="shared" si="8"/>
        <v>4</v>
      </c>
      <c r="BT26" s="26"/>
      <c r="BU26" s="74"/>
      <c r="BV26" s="45">
        <f t="shared" si="4"/>
        <v>1</v>
      </c>
      <c r="BW26" s="46">
        <f t="shared" si="5"/>
        <v>21.5</v>
      </c>
    </row>
    <row r="27" spans="1:75" ht="15">
      <c r="A27" s="31">
        <f t="shared" si="9"/>
        <v>23</v>
      </c>
      <c r="B27" s="16">
        <v>8</v>
      </c>
      <c r="C27" s="17" t="s">
        <v>363</v>
      </c>
      <c r="D27" s="17" t="s">
        <v>314</v>
      </c>
      <c r="E27" s="17" t="s">
        <v>275</v>
      </c>
      <c r="F27" s="17" t="s">
        <v>364</v>
      </c>
      <c r="G27" s="16" t="s">
        <v>74</v>
      </c>
      <c r="H27" s="18">
        <v>309332410356</v>
      </c>
      <c r="I27" s="16" t="s">
        <v>126</v>
      </c>
      <c r="J27" s="17" t="s">
        <v>365</v>
      </c>
      <c r="K27" s="17" t="s">
        <v>366</v>
      </c>
      <c r="L27" s="17" t="s">
        <v>120</v>
      </c>
      <c r="M27" s="17"/>
      <c r="N27" s="16" t="s">
        <v>69</v>
      </c>
      <c r="O27" s="19">
        <v>700000</v>
      </c>
      <c r="P27" s="19">
        <v>0</v>
      </c>
      <c r="Q27" s="19">
        <v>700000</v>
      </c>
      <c r="R27" s="17">
        <v>0</v>
      </c>
      <c r="S27" s="17">
        <v>0</v>
      </c>
      <c r="T27" s="16">
        <v>2</v>
      </c>
      <c r="U27" s="20">
        <f t="shared" si="1"/>
        <v>350000</v>
      </c>
      <c r="V27" s="105">
        <v>3.03</v>
      </c>
      <c r="W27" s="17">
        <v>312.6</v>
      </c>
      <c r="X27" s="17">
        <v>103</v>
      </c>
      <c r="Y27" s="17" t="s">
        <v>278</v>
      </c>
      <c r="Z27" s="17">
        <v>61.2</v>
      </c>
      <c r="AA27" s="17">
        <v>20</v>
      </c>
      <c r="AB27" s="17">
        <v>3.06</v>
      </c>
      <c r="AC27" s="17" t="s">
        <v>279</v>
      </c>
      <c r="AD27" s="17">
        <v>66.6</v>
      </c>
      <c r="AE27" s="17">
        <v>20</v>
      </c>
      <c r="AF27" s="17">
        <v>3.33</v>
      </c>
      <c r="AG27" s="17" t="s">
        <v>80</v>
      </c>
      <c r="AH27" s="17">
        <v>66.9</v>
      </c>
      <c r="AI27" s="17">
        <v>23</v>
      </c>
      <c r="AJ27" s="17">
        <v>2.91</v>
      </c>
      <c r="AK27" s="17" t="s">
        <v>81</v>
      </c>
      <c r="AL27" s="17">
        <v>57.4</v>
      </c>
      <c r="AM27" s="17">
        <v>21</v>
      </c>
      <c r="AN27" s="17">
        <v>2.73</v>
      </c>
      <c r="AO27" s="17" t="s">
        <v>68</v>
      </c>
      <c r="AP27" s="17">
        <v>60.5</v>
      </c>
      <c r="AQ27" s="17">
        <v>19</v>
      </c>
      <c r="AR27" s="17">
        <v>3.18</v>
      </c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6">
        <v>6</v>
      </c>
      <c r="BH27" s="16">
        <v>1</v>
      </c>
      <c r="BI27" s="18" t="s">
        <v>367</v>
      </c>
      <c r="BJ27" s="17" t="s">
        <v>154</v>
      </c>
      <c r="BK27" s="26" t="s">
        <v>124</v>
      </c>
      <c r="BL27" s="27">
        <v>33586</v>
      </c>
      <c r="BM27" s="26">
        <v>21</v>
      </c>
      <c r="BN27" s="26"/>
      <c r="BO27" s="26"/>
      <c r="BP27" s="45">
        <f t="shared" si="6"/>
        <v>4</v>
      </c>
      <c r="BQ27" s="45">
        <f t="shared" si="7"/>
        <v>1</v>
      </c>
      <c r="BR27" s="45">
        <f t="shared" si="2"/>
        <v>3</v>
      </c>
      <c r="BS27" s="48">
        <f t="shared" si="8"/>
        <v>3</v>
      </c>
      <c r="BT27" s="26"/>
      <c r="BU27" s="74"/>
      <c r="BV27" s="45">
        <f t="shared" si="4"/>
        <v>1</v>
      </c>
      <c r="BW27" s="46">
        <f t="shared" si="5"/>
        <v>20.5</v>
      </c>
    </row>
    <row r="28" spans="1:75" ht="15">
      <c r="A28" s="31">
        <f t="shared" si="9"/>
        <v>24</v>
      </c>
      <c r="B28" s="16">
        <v>549</v>
      </c>
      <c r="C28" s="17" t="s">
        <v>143</v>
      </c>
      <c r="D28" s="17"/>
      <c r="E28" s="17"/>
      <c r="F28" s="17"/>
      <c r="G28" s="16" t="s">
        <v>74</v>
      </c>
      <c r="H28" s="18">
        <v>100341400722</v>
      </c>
      <c r="I28" s="16" t="s">
        <v>126</v>
      </c>
      <c r="J28" s="17" t="s">
        <v>144</v>
      </c>
      <c r="K28" s="17" t="s">
        <v>145</v>
      </c>
      <c r="L28" s="17" t="s">
        <v>146</v>
      </c>
      <c r="M28" s="17" t="s">
        <v>147</v>
      </c>
      <c r="N28" s="16" t="s">
        <v>69</v>
      </c>
      <c r="O28" s="19">
        <v>2073420</v>
      </c>
      <c r="P28" s="19">
        <v>0</v>
      </c>
      <c r="Q28" s="19">
        <f>SUM(O28:P28)</f>
        <v>2073420</v>
      </c>
      <c r="R28" s="17"/>
      <c r="S28" s="17"/>
      <c r="T28" s="16">
        <v>4</v>
      </c>
      <c r="U28" s="20">
        <f t="shared" si="1"/>
        <v>518355</v>
      </c>
      <c r="V28" s="105">
        <v>3.12</v>
      </c>
      <c r="W28" s="17">
        <v>192.2</v>
      </c>
      <c r="X28" s="17">
        <v>64</v>
      </c>
      <c r="Y28" s="17" t="s">
        <v>68</v>
      </c>
      <c r="Z28" s="17">
        <v>57</v>
      </c>
      <c r="AA28" s="22">
        <v>21</v>
      </c>
      <c r="AB28" s="22">
        <v>2.71</v>
      </c>
      <c r="AC28" s="17" t="s">
        <v>81</v>
      </c>
      <c r="AD28" s="22">
        <v>69.7</v>
      </c>
      <c r="AE28" s="17">
        <v>22</v>
      </c>
      <c r="AF28" s="17">
        <v>3.17</v>
      </c>
      <c r="AG28" s="17" t="s">
        <v>80</v>
      </c>
      <c r="AH28" s="22">
        <v>65.5</v>
      </c>
      <c r="AI28" s="17">
        <v>21</v>
      </c>
      <c r="AJ28" s="17">
        <v>3.12</v>
      </c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6">
        <v>4</v>
      </c>
      <c r="BH28" s="16">
        <v>1</v>
      </c>
      <c r="BI28" s="18">
        <v>85745047047</v>
      </c>
      <c r="BJ28" s="17" t="s">
        <v>114</v>
      </c>
      <c r="BK28" s="26" t="s">
        <v>148</v>
      </c>
      <c r="BL28" s="27">
        <v>33290</v>
      </c>
      <c r="BM28" s="26">
        <v>21</v>
      </c>
      <c r="BN28" s="26">
        <v>217497518</v>
      </c>
      <c r="BO28" s="26" t="s">
        <v>238</v>
      </c>
      <c r="BP28" s="45">
        <f t="shared" si="6"/>
        <v>4</v>
      </c>
      <c r="BQ28" s="45">
        <f t="shared" si="7"/>
        <v>2</v>
      </c>
      <c r="BR28" s="45">
        <f t="shared" si="2"/>
        <v>3</v>
      </c>
      <c r="BS28" s="48">
        <f t="shared" si="8"/>
        <v>4</v>
      </c>
      <c r="BT28" s="26"/>
      <c r="BU28" s="74"/>
      <c r="BV28" s="45">
        <f t="shared" si="4"/>
        <v>1</v>
      </c>
      <c r="BW28" s="46">
        <f t="shared" si="5"/>
        <v>22.5</v>
      </c>
    </row>
    <row r="29" spans="1:75" ht="15">
      <c r="A29" s="31">
        <f t="shared" si="9"/>
        <v>25</v>
      </c>
      <c r="B29" s="16">
        <v>764</v>
      </c>
      <c r="C29" s="17" t="s">
        <v>368</v>
      </c>
      <c r="D29" s="17" t="s">
        <v>314</v>
      </c>
      <c r="E29" s="17" t="s">
        <v>275</v>
      </c>
      <c r="F29" s="17"/>
      <c r="G29" s="16" t="s">
        <v>74</v>
      </c>
      <c r="H29" s="18">
        <v>109341417192</v>
      </c>
      <c r="I29" s="16" t="s">
        <v>126</v>
      </c>
      <c r="J29" s="17" t="s">
        <v>144</v>
      </c>
      <c r="K29" s="17" t="s">
        <v>145</v>
      </c>
      <c r="L29" s="17" t="s">
        <v>159</v>
      </c>
      <c r="M29" s="17"/>
      <c r="N29" s="16" t="s">
        <v>69</v>
      </c>
      <c r="O29" s="19">
        <v>1500000</v>
      </c>
      <c r="P29" s="19">
        <v>0</v>
      </c>
      <c r="Q29" s="19">
        <v>1500000</v>
      </c>
      <c r="R29" s="17">
        <v>1260</v>
      </c>
      <c r="S29" s="17">
        <v>0</v>
      </c>
      <c r="T29" s="16">
        <v>2</v>
      </c>
      <c r="U29" s="20">
        <f t="shared" si="1"/>
        <v>750000</v>
      </c>
      <c r="V29" s="105">
        <v>3.08</v>
      </c>
      <c r="W29" s="17">
        <v>327</v>
      </c>
      <c r="X29" s="17">
        <v>106</v>
      </c>
      <c r="Y29" s="17" t="s">
        <v>278</v>
      </c>
      <c r="Z29" s="17">
        <v>66</v>
      </c>
      <c r="AA29" s="17">
        <v>21</v>
      </c>
      <c r="AB29" s="17" t="s">
        <v>369</v>
      </c>
      <c r="AC29" s="17" t="s">
        <v>279</v>
      </c>
      <c r="AD29" s="17" t="s">
        <v>370</v>
      </c>
      <c r="AE29" s="17">
        <v>22</v>
      </c>
      <c r="AF29" s="17" t="s">
        <v>205</v>
      </c>
      <c r="AG29" s="17" t="s">
        <v>80</v>
      </c>
      <c r="AH29" s="17" t="s">
        <v>371</v>
      </c>
      <c r="AI29" s="17">
        <v>21</v>
      </c>
      <c r="AJ29" s="17" t="s">
        <v>343</v>
      </c>
      <c r="AK29" s="17" t="s">
        <v>81</v>
      </c>
      <c r="AL29" s="17" t="s">
        <v>372</v>
      </c>
      <c r="AM29" s="17">
        <v>21</v>
      </c>
      <c r="AN29" s="17">
        <v>3</v>
      </c>
      <c r="AO29" s="17" t="s">
        <v>68</v>
      </c>
      <c r="AP29" s="17" t="s">
        <v>303</v>
      </c>
      <c r="AQ29" s="17">
        <v>21</v>
      </c>
      <c r="AR29" s="17" t="s">
        <v>353</v>
      </c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6">
        <v>6</v>
      </c>
      <c r="BH29" s="16">
        <v>1</v>
      </c>
      <c r="BI29" s="18" t="s">
        <v>373</v>
      </c>
      <c r="BJ29" s="17" t="s">
        <v>196</v>
      </c>
      <c r="BK29" s="26" t="s">
        <v>185</v>
      </c>
      <c r="BL29" s="27">
        <v>33583</v>
      </c>
      <c r="BM29" s="26">
        <v>21</v>
      </c>
      <c r="BN29" s="26"/>
      <c r="BO29" s="26"/>
      <c r="BP29" s="45">
        <f t="shared" si="6"/>
        <v>4</v>
      </c>
      <c r="BQ29" s="45">
        <f t="shared" si="7"/>
        <v>1</v>
      </c>
      <c r="BR29" s="45">
        <f t="shared" si="2"/>
        <v>3</v>
      </c>
      <c r="BS29" s="48">
        <f t="shared" si="8"/>
        <v>3</v>
      </c>
      <c r="BT29" s="26"/>
      <c r="BU29" s="74"/>
      <c r="BV29" s="45">
        <f t="shared" si="4"/>
        <v>1</v>
      </c>
      <c r="BW29" s="46">
        <f t="shared" si="5"/>
        <v>20.5</v>
      </c>
    </row>
    <row r="30" spans="1:75" ht="15">
      <c r="A30" s="31">
        <f t="shared" si="9"/>
        <v>26</v>
      </c>
      <c r="B30" s="16">
        <v>964</v>
      </c>
      <c r="C30" s="17" t="s">
        <v>261</v>
      </c>
      <c r="D30" s="17"/>
      <c r="E30" s="17"/>
      <c r="F30" s="17"/>
      <c r="G30" s="16" t="s">
        <v>74</v>
      </c>
      <c r="H30" s="18">
        <v>110342422016</v>
      </c>
      <c r="I30" s="16" t="s">
        <v>126</v>
      </c>
      <c r="J30" s="17" t="s">
        <v>262</v>
      </c>
      <c r="K30" s="17" t="s">
        <v>263</v>
      </c>
      <c r="L30" s="17" t="s">
        <v>147</v>
      </c>
      <c r="M30" s="17" t="s">
        <v>147</v>
      </c>
      <c r="N30" s="16" t="s">
        <v>69</v>
      </c>
      <c r="O30" s="19">
        <v>1000000</v>
      </c>
      <c r="P30" s="19">
        <v>1000000</v>
      </c>
      <c r="Q30" s="19">
        <f aca="true" t="shared" si="10" ref="Q30:Q37">SUM(O30:P30)</f>
        <v>2000000</v>
      </c>
      <c r="R30" s="17"/>
      <c r="S30" s="17"/>
      <c r="T30" s="16">
        <v>3</v>
      </c>
      <c r="U30" s="63">
        <f t="shared" si="1"/>
        <v>666666.6666666666</v>
      </c>
      <c r="V30" s="105">
        <v>3.52</v>
      </c>
      <c r="W30" s="17">
        <v>73.9</v>
      </c>
      <c r="X30" s="17">
        <v>21</v>
      </c>
      <c r="Y30" s="17" t="s">
        <v>68</v>
      </c>
      <c r="Z30" s="17">
        <v>73.9</v>
      </c>
      <c r="AA30" s="22">
        <v>21</v>
      </c>
      <c r="AB30" s="22">
        <v>3.52</v>
      </c>
      <c r="AC30" s="17"/>
      <c r="AD30" s="22"/>
      <c r="AE30" s="17"/>
      <c r="AF30" s="17"/>
      <c r="AG30" s="17"/>
      <c r="AH30" s="22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6">
        <v>4</v>
      </c>
      <c r="BH30" s="16">
        <v>1</v>
      </c>
      <c r="BI30" s="18" t="s">
        <v>264</v>
      </c>
      <c r="BJ30" s="17" t="s">
        <v>114</v>
      </c>
      <c r="BK30" s="17" t="s">
        <v>94</v>
      </c>
      <c r="BL30" s="69">
        <v>33376</v>
      </c>
      <c r="BM30" s="17">
        <v>21</v>
      </c>
      <c r="BN30" s="17" t="s">
        <v>265</v>
      </c>
      <c r="BO30" s="17" t="s">
        <v>235</v>
      </c>
      <c r="BP30" s="33">
        <f t="shared" si="6"/>
        <v>4</v>
      </c>
      <c r="BQ30" s="33">
        <f t="shared" si="7"/>
        <v>1</v>
      </c>
      <c r="BR30" s="33">
        <f t="shared" si="2"/>
        <v>4</v>
      </c>
      <c r="BS30" s="33">
        <f t="shared" si="8"/>
        <v>4</v>
      </c>
      <c r="BT30" s="17"/>
      <c r="BU30" s="17"/>
      <c r="BV30" s="33">
        <f t="shared" si="4"/>
        <v>1</v>
      </c>
      <c r="BW30" s="37">
        <f t="shared" si="5"/>
        <v>24</v>
      </c>
    </row>
    <row r="31" spans="1:75" ht="15">
      <c r="A31" s="31">
        <f t="shared" si="9"/>
        <v>27</v>
      </c>
      <c r="B31" s="7">
        <v>28</v>
      </c>
      <c r="C31" s="5" t="s">
        <v>149</v>
      </c>
      <c r="D31" s="5"/>
      <c r="E31" s="5"/>
      <c r="F31" s="5"/>
      <c r="G31" s="7" t="s">
        <v>74</v>
      </c>
      <c r="H31" s="11">
        <v>100411400998</v>
      </c>
      <c r="I31" s="7" t="s">
        <v>150</v>
      </c>
      <c r="J31" s="5" t="s">
        <v>151</v>
      </c>
      <c r="K31" s="5" t="s">
        <v>152</v>
      </c>
      <c r="L31" s="5" t="s">
        <v>70</v>
      </c>
      <c r="M31" s="5" t="s">
        <v>79</v>
      </c>
      <c r="N31" s="7" t="s">
        <v>113</v>
      </c>
      <c r="O31" s="10">
        <v>1128200</v>
      </c>
      <c r="P31" s="10">
        <v>0</v>
      </c>
      <c r="Q31" s="10">
        <f t="shared" si="10"/>
        <v>1128200</v>
      </c>
      <c r="R31" s="5"/>
      <c r="S31" s="5"/>
      <c r="T31" s="7">
        <v>3</v>
      </c>
      <c r="U31" s="9">
        <f t="shared" si="1"/>
        <v>376066.6666666667</v>
      </c>
      <c r="V31" s="103">
        <v>3.6</v>
      </c>
      <c r="W31" s="5">
        <v>226.8</v>
      </c>
      <c r="X31" s="5">
        <v>65</v>
      </c>
      <c r="Y31" s="5" t="s">
        <v>81</v>
      </c>
      <c r="Z31" s="5">
        <v>76.3</v>
      </c>
      <c r="AA31" s="5">
        <v>22</v>
      </c>
      <c r="AB31" s="5">
        <v>3.47</v>
      </c>
      <c r="AC31" s="5" t="s">
        <v>68</v>
      </c>
      <c r="AD31" s="5">
        <v>74.8</v>
      </c>
      <c r="AE31" s="5">
        <v>22</v>
      </c>
      <c r="AF31" s="5">
        <v>3.4</v>
      </c>
      <c r="AG31" s="5" t="s">
        <v>80</v>
      </c>
      <c r="AH31" s="5">
        <v>75.7</v>
      </c>
      <c r="AI31" s="5">
        <v>21</v>
      </c>
      <c r="AJ31" s="5">
        <v>3.6</v>
      </c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7">
        <v>4</v>
      </c>
      <c r="BH31" s="7">
        <v>2</v>
      </c>
      <c r="BI31" s="6" t="s">
        <v>153</v>
      </c>
      <c r="BJ31" s="5" t="s">
        <v>154</v>
      </c>
      <c r="BK31" s="5" t="s">
        <v>155</v>
      </c>
      <c r="BL31" s="32">
        <v>33889</v>
      </c>
      <c r="BM31" s="5">
        <v>20</v>
      </c>
      <c r="BN31" s="6"/>
      <c r="BO31" s="5"/>
      <c r="BP31" s="33">
        <f t="shared" si="6"/>
        <v>4</v>
      </c>
      <c r="BQ31" s="33">
        <f t="shared" si="7"/>
        <v>1</v>
      </c>
      <c r="BR31" s="33">
        <f t="shared" si="2"/>
        <v>4</v>
      </c>
      <c r="BS31" s="33">
        <f t="shared" si="8"/>
        <v>4</v>
      </c>
      <c r="BT31" s="5"/>
      <c r="BU31" s="33">
        <f aca="true" t="shared" si="11" ref="BU31:BU51">IF(AND(BF31&gt;=1,BF31&lt;=3),3,0)</f>
        <v>0</v>
      </c>
      <c r="BV31" s="33">
        <f t="shared" si="4"/>
        <v>1</v>
      </c>
      <c r="BW31" s="37">
        <f t="shared" si="5"/>
        <v>24</v>
      </c>
    </row>
    <row r="32" spans="1:75" ht="15">
      <c r="A32" s="31">
        <f t="shared" si="9"/>
        <v>28</v>
      </c>
      <c r="B32" s="7">
        <v>1199</v>
      </c>
      <c r="C32" s="5" t="s">
        <v>156</v>
      </c>
      <c r="D32" s="5"/>
      <c r="E32" s="5"/>
      <c r="F32" s="5"/>
      <c r="G32" s="7" t="s">
        <v>96</v>
      </c>
      <c r="H32" s="11">
        <v>100412401084</v>
      </c>
      <c r="I32" s="7" t="s">
        <v>150</v>
      </c>
      <c r="J32" s="5" t="s">
        <v>157</v>
      </c>
      <c r="K32" s="5" t="s">
        <v>158</v>
      </c>
      <c r="L32" s="5" t="s">
        <v>159</v>
      </c>
      <c r="M32" s="5" t="s">
        <v>79</v>
      </c>
      <c r="N32" s="7" t="s">
        <v>69</v>
      </c>
      <c r="O32" s="10">
        <v>1500000</v>
      </c>
      <c r="P32" s="10">
        <v>0</v>
      </c>
      <c r="Q32" s="10">
        <f t="shared" si="10"/>
        <v>1500000</v>
      </c>
      <c r="R32" s="5"/>
      <c r="S32" s="5"/>
      <c r="T32" s="7">
        <v>5</v>
      </c>
      <c r="U32" s="9">
        <f t="shared" si="1"/>
        <v>300000</v>
      </c>
      <c r="V32" s="103">
        <v>3.33</v>
      </c>
      <c r="W32" s="5">
        <v>210</v>
      </c>
      <c r="X32" s="5">
        <v>65</v>
      </c>
      <c r="Y32" s="5" t="s">
        <v>80</v>
      </c>
      <c r="Z32" s="5" t="s">
        <v>160</v>
      </c>
      <c r="AA32" s="5">
        <v>20</v>
      </c>
      <c r="AB32" s="5" t="s">
        <v>161</v>
      </c>
      <c r="AC32" s="5" t="s">
        <v>81</v>
      </c>
      <c r="AD32" s="5" t="s">
        <v>162</v>
      </c>
      <c r="AE32" s="5">
        <v>21</v>
      </c>
      <c r="AF32" s="5" t="s">
        <v>163</v>
      </c>
      <c r="AG32" s="5" t="s">
        <v>68</v>
      </c>
      <c r="AH32" s="5" t="s">
        <v>164</v>
      </c>
      <c r="AI32" s="5">
        <v>24</v>
      </c>
      <c r="AJ32" s="5" t="s">
        <v>165</v>
      </c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7">
        <v>4</v>
      </c>
      <c r="BH32" s="7">
        <v>5</v>
      </c>
      <c r="BI32" s="28" t="s">
        <v>166</v>
      </c>
      <c r="BJ32" s="5" t="s">
        <v>122</v>
      </c>
      <c r="BK32" s="5" t="s">
        <v>167</v>
      </c>
      <c r="BL32" s="32">
        <v>34024</v>
      </c>
      <c r="BM32" s="5">
        <v>19</v>
      </c>
      <c r="BN32" s="6" t="s">
        <v>240</v>
      </c>
      <c r="BO32" s="5" t="s">
        <v>235</v>
      </c>
      <c r="BP32" s="33">
        <f t="shared" si="6"/>
        <v>4</v>
      </c>
      <c r="BQ32" s="33">
        <f t="shared" si="7"/>
        <v>2</v>
      </c>
      <c r="BR32" s="33">
        <f t="shared" si="2"/>
        <v>4</v>
      </c>
      <c r="BS32" s="33">
        <f t="shared" si="8"/>
        <v>4</v>
      </c>
      <c r="BT32" s="5"/>
      <c r="BU32" s="33">
        <f t="shared" si="11"/>
        <v>0</v>
      </c>
      <c r="BV32" s="33">
        <f t="shared" si="4"/>
        <v>1</v>
      </c>
      <c r="BW32" s="37">
        <f t="shared" si="5"/>
        <v>25</v>
      </c>
    </row>
    <row r="33" spans="1:75" ht="15">
      <c r="A33" s="31">
        <f t="shared" si="9"/>
        <v>29</v>
      </c>
      <c r="B33" s="85">
        <v>687</v>
      </c>
      <c r="C33" s="86" t="s">
        <v>269</v>
      </c>
      <c r="D33" s="86"/>
      <c r="E33" s="86"/>
      <c r="F33" s="86"/>
      <c r="G33" s="85" t="s">
        <v>96</v>
      </c>
      <c r="H33" s="87">
        <v>110413423520</v>
      </c>
      <c r="I33" s="85" t="s">
        <v>150</v>
      </c>
      <c r="J33" s="86" t="s">
        <v>169</v>
      </c>
      <c r="K33" s="86" t="s">
        <v>170</v>
      </c>
      <c r="L33" s="86" t="s">
        <v>79</v>
      </c>
      <c r="M33" s="86" t="s">
        <v>70</v>
      </c>
      <c r="N33" s="85" t="s">
        <v>69</v>
      </c>
      <c r="O33" s="88">
        <v>0</v>
      </c>
      <c r="P33" s="88">
        <v>750000</v>
      </c>
      <c r="Q33" s="88">
        <f t="shared" si="10"/>
        <v>750000</v>
      </c>
      <c r="R33" s="86"/>
      <c r="S33" s="86"/>
      <c r="T33" s="85">
        <v>3</v>
      </c>
      <c r="U33" s="89">
        <f t="shared" si="1"/>
        <v>250000</v>
      </c>
      <c r="V33" s="106">
        <v>3.18</v>
      </c>
      <c r="W33" s="86">
        <v>70</v>
      </c>
      <c r="X33" s="86">
        <v>22</v>
      </c>
      <c r="Y33" s="86" t="s">
        <v>68</v>
      </c>
      <c r="Z33" s="86" t="s">
        <v>270</v>
      </c>
      <c r="AA33" s="86">
        <v>22</v>
      </c>
      <c r="AB33" s="86" t="s">
        <v>271</v>
      </c>
      <c r="AC33" s="86"/>
      <c r="AD33" s="86"/>
      <c r="AE33" s="86"/>
      <c r="AF33" s="86"/>
      <c r="AG33" s="86"/>
      <c r="AH33" s="86"/>
      <c r="AI33" s="86"/>
      <c r="AJ33" s="86"/>
      <c r="AK33" s="86"/>
      <c r="AL33" s="86"/>
      <c r="AM33" s="86"/>
      <c r="AN33" s="86"/>
      <c r="AO33" s="86"/>
      <c r="AP33" s="86"/>
      <c r="AQ33" s="86"/>
      <c r="AR33" s="86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  <c r="BD33" s="86"/>
      <c r="BE33" s="86"/>
      <c r="BF33" s="90"/>
      <c r="BG33" s="91">
        <v>4</v>
      </c>
      <c r="BH33" s="85">
        <v>5</v>
      </c>
      <c r="BI33" s="92" t="s">
        <v>272</v>
      </c>
      <c r="BJ33" s="86" t="s">
        <v>194</v>
      </c>
      <c r="BK33" s="52" t="s">
        <v>273</v>
      </c>
      <c r="BL33" s="93">
        <v>33624</v>
      </c>
      <c r="BM33" s="52">
        <v>20</v>
      </c>
      <c r="BN33" s="94">
        <v>215498070</v>
      </c>
      <c r="BO33" s="52" t="s">
        <v>238</v>
      </c>
      <c r="BP33" s="72">
        <f t="shared" si="6"/>
        <v>4</v>
      </c>
      <c r="BQ33" s="72">
        <f t="shared" si="7"/>
        <v>1</v>
      </c>
      <c r="BR33" s="72">
        <f t="shared" si="2"/>
        <v>3</v>
      </c>
      <c r="BS33" s="72">
        <f t="shared" si="8"/>
        <v>4</v>
      </c>
      <c r="BT33" s="52"/>
      <c r="BU33" s="72">
        <f t="shared" si="11"/>
        <v>0</v>
      </c>
      <c r="BV33" s="72">
        <f t="shared" si="4"/>
        <v>1</v>
      </c>
      <c r="BW33" s="84">
        <f t="shared" si="5"/>
        <v>21.5</v>
      </c>
    </row>
    <row r="34" spans="1:75" ht="51.75">
      <c r="A34" s="31">
        <f t="shared" si="9"/>
        <v>30</v>
      </c>
      <c r="B34" s="7">
        <v>467</v>
      </c>
      <c r="C34" s="5" t="s">
        <v>168</v>
      </c>
      <c r="D34" s="5"/>
      <c r="E34" s="5"/>
      <c r="F34" s="5"/>
      <c r="G34" s="7" t="s">
        <v>96</v>
      </c>
      <c r="H34" s="11">
        <v>100413401209</v>
      </c>
      <c r="I34" s="7" t="s">
        <v>150</v>
      </c>
      <c r="J34" s="5" t="s">
        <v>169</v>
      </c>
      <c r="K34" s="5" t="s">
        <v>170</v>
      </c>
      <c r="L34" s="5" t="s">
        <v>70</v>
      </c>
      <c r="M34" s="5"/>
      <c r="N34" s="7" t="s">
        <v>69</v>
      </c>
      <c r="O34" s="10">
        <v>1000000</v>
      </c>
      <c r="P34" s="10">
        <v>0</v>
      </c>
      <c r="Q34" s="10">
        <f t="shared" si="10"/>
        <v>1000000</v>
      </c>
      <c r="R34" s="5"/>
      <c r="S34" s="5"/>
      <c r="T34" s="7">
        <v>4</v>
      </c>
      <c r="U34" s="9">
        <f t="shared" si="1"/>
        <v>250000</v>
      </c>
      <c r="V34" s="103">
        <v>3.03</v>
      </c>
      <c r="W34" s="5">
        <v>197.8</v>
      </c>
      <c r="X34" s="5">
        <v>62</v>
      </c>
      <c r="Y34" s="5" t="s">
        <v>80</v>
      </c>
      <c r="Z34" s="5">
        <v>68</v>
      </c>
      <c r="AA34" s="5">
        <v>20</v>
      </c>
      <c r="AB34" s="5">
        <v>3.4</v>
      </c>
      <c r="AC34" s="5" t="s">
        <v>68</v>
      </c>
      <c r="AD34" s="5">
        <v>63.2</v>
      </c>
      <c r="AE34" s="5">
        <v>20</v>
      </c>
      <c r="AF34" s="5">
        <v>3.16</v>
      </c>
      <c r="AG34" s="5" t="s">
        <v>81</v>
      </c>
      <c r="AH34" s="5">
        <v>66.6</v>
      </c>
      <c r="AI34" s="5">
        <v>22</v>
      </c>
      <c r="AJ34" s="5">
        <v>3.03</v>
      </c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12"/>
      <c r="BG34" s="15">
        <v>4</v>
      </c>
      <c r="BH34" s="7">
        <v>1</v>
      </c>
      <c r="BI34" s="29" t="s">
        <v>171</v>
      </c>
      <c r="BJ34" s="5" t="s">
        <v>82</v>
      </c>
      <c r="BK34" s="4" t="s">
        <v>155</v>
      </c>
      <c r="BL34" s="30">
        <v>33402</v>
      </c>
      <c r="BM34" s="4">
        <v>21</v>
      </c>
      <c r="BN34" s="47" t="s">
        <v>241</v>
      </c>
      <c r="BO34" s="4" t="s">
        <v>235</v>
      </c>
      <c r="BP34" s="45">
        <f t="shared" si="6"/>
        <v>4</v>
      </c>
      <c r="BQ34" s="45">
        <f t="shared" si="7"/>
        <v>2</v>
      </c>
      <c r="BR34" s="45">
        <f t="shared" si="2"/>
        <v>3</v>
      </c>
      <c r="BS34" s="45">
        <f t="shared" si="8"/>
        <v>4</v>
      </c>
      <c r="BT34" s="48">
        <f>IF(AND(H34&gt;1,H34&lt;=3),1,IF(AND(H34&gt;3,H34&lt;=4),2,0))</f>
        <v>0</v>
      </c>
      <c r="BU34" s="45">
        <f t="shared" si="11"/>
        <v>0</v>
      </c>
      <c r="BV34" s="45">
        <f t="shared" si="4"/>
        <v>1</v>
      </c>
      <c r="BW34" s="46">
        <f t="shared" si="5"/>
        <v>22.5</v>
      </c>
    </row>
    <row r="35" spans="1:75" ht="51.75">
      <c r="A35" s="31">
        <f t="shared" si="9"/>
        <v>31</v>
      </c>
      <c r="B35" s="7">
        <v>321</v>
      </c>
      <c r="C35" s="5" t="s">
        <v>172</v>
      </c>
      <c r="D35" s="5"/>
      <c r="E35" s="5"/>
      <c r="F35" s="5"/>
      <c r="G35" s="7" t="s">
        <v>96</v>
      </c>
      <c r="H35" s="11">
        <v>100421401409</v>
      </c>
      <c r="I35" s="7" t="s">
        <v>150</v>
      </c>
      <c r="J35" s="5" t="s">
        <v>173</v>
      </c>
      <c r="K35" s="5" t="s">
        <v>174</v>
      </c>
      <c r="L35" s="5" t="s">
        <v>70</v>
      </c>
      <c r="M35" s="5"/>
      <c r="N35" s="7" t="s">
        <v>69</v>
      </c>
      <c r="O35" s="10">
        <v>2500000</v>
      </c>
      <c r="P35" s="10">
        <v>0</v>
      </c>
      <c r="Q35" s="10">
        <f t="shared" si="10"/>
        <v>2500000</v>
      </c>
      <c r="R35" s="5"/>
      <c r="S35" s="5"/>
      <c r="T35" s="7">
        <v>4</v>
      </c>
      <c r="U35" s="9">
        <f t="shared" si="1"/>
        <v>625000</v>
      </c>
      <c r="V35" s="103">
        <v>3.27</v>
      </c>
      <c r="W35" s="5">
        <v>216.2</v>
      </c>
      <c r="X35" s="5">
        <v>64</v>
      </c>
      <c r="Y35" s="5" t="s">
        <v>68</v>
      </c>
      <c r="Z35" s="5">
        <v>77.4</v>
      </c>
      <c r="AA35" s="5">
        <v>23</v>
      </c>
      <c r="AB35" s="5">
        <v>3.37</v>
      </c>
      <c r="AC35" s="5" t="s">
        <v>81</v>
      </c>
      <c r="AD35" s="5">
        <v>73.4</v>
      </c>
      <c r="AE35" s="5">
        <v>21</v>
      </c>
      <c r="AF35" s="5">
        <v>3.5</v>
      </c>
      <c r="AG35" s="5" t="s">
        <v>80</v>
      </c>
      <c r="AH35" s="5">
        <v>65.4</v>
      </c>
      <c r="AI35" s="5">
        <v>20</v>
      </c>
      <c r="AJ35" s="5">
        <v>3.27</v>
      </c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12"/>
      <c r="BG35" s="15">
        <v>4</v>
      </c>
      <c r="BH35" s="7">
        <v>1</v>
      </c>
      <c r="BI35" s="29" t="s">
        <v>175</v>
      </c>
      <c r="BJ35" s="5" t="s">
        <v>82</v>
      </c>
      <c r="BK35" s="4" t="s">
        <v>176</v>
      </c>
      <c r="BL35" s="30">
        <v>33439</v>
      </c>
      <c r="BM35" s="4">
        <v>21</v>
      </c>
      <c r="BN35" s="47"/>
      <c r="BO35" s="4"/>
      <c r="BP35" s="45">
        <f t="shared" si="6"/>
        <v>4</v>
      </c>
      <c r="BQ35" s="45">
        <f t="shared" si="7"/>
        <v>2</v>
      </c>
      <c r="BR35" s="45">
        <f t="shared" si="2"/>
        <v>4</v>
      </c>
      <c r="BS35" s="45">
        <f t="shared" si="8"/>
        <v>4</v>
      </c>
      <c r="BT35" s="4"/>
      <c r="BU35" s="45">
        <f t="shared" si="11"/>
        <v>0</v>
      </c>
      <c r="BV35" s="45">
        <f t="shared" si="4"/>
        <v>1</v>
      </c>
      <c r="BW35" s="46">
        <f t="shared" si="5"/>
        <v>25</v>
      </c>
    </row>
    <row r="36" spans="1:75" ht="15">
      <c r="A36" s="31">
        <f t="shared" si="9"/>
        <v>32</v>
      </c>
      <c r="B36" s="7">
        <v>477</v>
      </c>
      <c r="C36" s="5" t="s">
        <v>177</v>
      </c>
      <c r="D36" s="5"/>
      <c r="E36" s="5"/>
      <c r="F36" s="5"/>
      <c r="G36" s="7" t="s">
        <v>74</v>
      </c>
      <c r="H36" s="11">
        <v>100431401721</v>
      </c>
      <c r="I36" s="7" t="s">
        <v>150</v>
      </c>
      <c r="J36" s="5" t="s">
        <v>178</v>
      </c>
      <c r="K36" s="5" t="s">
        <v>179</v>
      </c>
      <c r="L36" s="5" t="s">
        <v>70</v>
      </c>
      <c r="M36" s="5"/>
      <c r="N36" s="7" t="s">
        <v>69</v>
      </c>
      <c r="O36" s="10">
        <v>2000000</v>
      </c>
      <c r="P36" s="10">
        <v>0</v>
      </c>
      <c r="Q36" s="10">
        <f t="shared" si="10"/>
        <v>2000000</v>
      </c>
      <c r="R36" s="5"/>
      <c r="S36" s="5"/>
      <c r="T36" s="7">
        <v>4</v>
      </c>
      <c r="U36" s="9">
        <f t="shared" si="1"/>
        <v>500000</v>
      </c>
      <c r="V36" s="103">
        <v>3.6</v>
      </c>
      <c r="W36" s="5">
        <v>241.2</v>
      </c>
      <c r="X36" s="5">
        <v>67</v>
      </c>
      <c r="Y36" s="5" t="s">
        <v>81</v>
      </c>
      <c r="Z36" s="5">
        <v>78.2</v>
      </c>
      <c r="AA36" s="5">
        <v>22</v>
      </c>
      <c r="AB36" s="5">
        <v>3.55</v>
      </c>
      <c r="AC36" s="5" t="s">
        <v>68</v>
      </c>
      <c r="AD36" s="5">
        <v>83.9</v>
      </c>
      <c r="AE36" s="5">
        <v>23</v>
      </c>
      <c r="AF36" s="5">
        <v>3.65</v>
      </c>
      <c r="AG36" s="5" t="s">
        <v>80</v>
      </c>
      <c r="AH36" s="5">
        <v>79.1</v>
      </c>
      <c r="AI36" s="5">
        <v>22</v>
      </c>
      <c r="AJ36" s="5">
        <v>3.6</v>
      </c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4"/>
      <c r="BG36" s="15">
        <v>4</v>
      </c>
      <c r="BH36" s="7">
        <v>1</v>
      </c>
      <c r="BI36" s="6">
        <v>85646338483</v>
      </c>
      <c r="BJ36" s="5" t="s">
        <v>180</v>
      </c>
      <c r="BK36" s="5" t="s">
        <v>124</v>
      </c>
      <c r="BL36" s="32">
        <v>34099</v>
      </c>
      <c r="BM36" s="5">
        <v>19</v>
      </c>
      <c r="BN36" s="6" t="s">
        <v>242</v>
      </c>
      <c r="BO36" s="5" t="s">
        <v>235</v>
      </c>
      <c r="BP36" s="45">
        <f t="shared" si="6"/>
        <v>4</v>
      </c>
      <c r="BQ36" s="45">
        <f t="shared" si="7"/>
        <v>2</v>
      </c>
      <c r="BR36" s="45">
        <f t="shared" si="2"/>
        <v>4</v>
      </c>
      <c r="BS36" s="45">
        <f t="shared" si="8"/>
        <v>4</v>
      </c>
      <c r="BT36" s="4"/>
      <c r="BU36" s="45">
        <f t="shared" si="11"/>
        <v>0</v>
      </c>
      <c r="BV36" s="45">
        <f t="shared" si="4"/>
        <v>1</v>
      </c>
      <c r="BW36" s="46">
        <f t="shared" si="5"/>
        <v>25</v>
      </c>
    </row>
    <row r="37" spans="1:75" ht="51.75">
      <c r="A37" s="31">
        <f t="shared" si="9"/>
        <v>33</v>
      </c>
      <c r="B37" s="7">
        <v>707</v>
      </c>
      <c r="C37" s="5" t="s">
        <v>181</v>
      </c>
      <c r="D37" s="5"/>
      <c r="E37" s="5"/>
      <c r="F37" s="5"/>
      <c r="G37" s="7" t="s">
        <v>96</v>
      </c>
      <c r="H37" s="11">
        <v>100432401836</v>
      </c>
      <c r="I37" s="7" t="s">
        <v>150</v>
      </c>
      <c r="J37" s="5" t="s">
        <v>182</v>
      </c>
      <c r="K37" s="5" t="s">
        <v>183</v>
      </c>
      <c r="L37" s="5" t="s">
        <v>146</v>
      </c>
      <c r="M37" s="5" t="s">
        <v>146</v>
      </c>
      <c r="N37" s="7" t="s">
        <v>69</v>
      </c>
      <c r="O37" s="10">
        <v>1500000</v>
      </c>
      <c r="P37" s="10">
        <v>0</v>
      </c>
      <c r="Q37" s="10">
        <f t="shared" si="10"/>
        <v>1500000</v>
      </c>
      <c r="R37" s="5"/>
      <c r="S37" s="5"/>
      <c r="T37" s="7">
        <v>2</v>
      </c>
      <c r="U37" s="14">
        <f aca="true" t="shared" si="12" ref="U37:U63">Q37/T37</f>
        <v>750000</v>
      </c>
      <c r="V37" s="103">
        <v>3.24</v>
      </c>
      <c r="W37" s="5">
        <v>204.6</v>
      </c>
      <c r="X37" s="5">
        <v>63</v>
      </c>
      <c r="Y37" s="5" t="s">
        <v>81</v>
      </c>
      <c r="Z37" s="5">
        <v>71.4</v>
      </c>
      <c r="AA37" s="5">
        <v>22</v>
      </c>
      <c r="AB37" s="5">
        <v>3.25</v>
      </c>
      <c r="AC37" s="5" t="s">
        <v>68</v>
      </c>
      <c r="AD37" s="5">
        <v>61.9</v>
      </c>
      <c r="AE37" s="5">
        <v>19</v>
      </c>
      <c r="AF37" s="5">
        <v>3.26</v>
      </c>
      <c r="AG37" s="5" t="s">
        <v>80</v>
      </c>
      <c r="AH37" s="5">
        <v>71.3</v>
      </c>
      <c r="AI37" s="5">
        <v>22</v>
      </c>
      <c r="AJ37" s="5">
        <v>3.24</v>
      </c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7">
        <v>4</v>
      </c>
      <c r="BH37" s="7">
        <v>3</v>
      </c>
      <c r="BI37" s="29" t="s">
        <v>184</v>
      </c>
      <c r="BJ37" s="5" t="s">
        <v>82</v>
      </c>
      <c r="BK37" s="4" t="s">
        <v>185</v>
      </c>
      <c r="BL37" s="30">
        <v>33446</v>
      </c>
      <c r="BM37" s="4">
        <v>21</v>
      </c>
      <c r="BN37" s="47"/>
      <c r="BO37" s="4"/>
      <c r="BP37" s="45">
        <f t="shared" si="6"/>
        <v>4</v>
      </c>
      <c r="BQ37" s="45">
        <f t="shared" si="7"/>
        <v>1</v>
      </c>
      <c r="BR37" s="45">
        <f aca="true" t="shared" si="13" ref="BR37:BR63">IF(AND(V37&gt;2.5,V37&lt;=2.75),1,IF(AND(V37&gt;2.75,V37&lt;=3),2,IF(AND(V37&gt;3,V37&lt;=3.25),3,IF(AND(V37&gt;3.25,V37&lt;=4),4,0))))</f>
        <v>3</v>
      </c>
      <c r="BS37" s="48">
        <f t="shared" si="8"/>
        <v>4</v>
      </c>
      <c r="BT37" s="4"/>
      <c r="BU37" s="45">
        <f t="shared" si="11"/>
        <v>0</v>
      </c>
      <c r="BV37" s="45">
        <f t="shared" si="4"/>
        <v>1</v>
      </c>
      <c r="BW37" s="46">
        <f t="shared" si="5"/>
        <v>21.5</v>
      </c>
    </row>
    <row r="38" spans="1:75" ht="15">
      <c r="A38" s="31">
        <f t="shared" si="9"/>
        <v>34</v>
      </c>
      <c r="B38" s="37">
        <v>410</v>
      </c>
      <c r="C38" s="38" t="s">
        <v>296</v>
      </c>
      <c r="D38" s="38" t="s">
        <v>297</v>
      </c>
      <c r="E38" s="38"/>
      <c r="F38" s="38"/>
      <c r="G38" s="37" t="s">
        <v>96</v>
      </c>
      <c r="H38" s="39">
        <v>108511414297</v>
      </c>
      <c r="I38" s="37" t="s">
        <v>187</v>
      </c>
      <c r="J38" s="38" t="s">
        <v>188</v>
      </c>
      <c r="K38" s="38" t="s">
        <v>298</v>
      </c>
      <c r="L38" s="38" t="s">
        <v>299</v>
      </c>
      <c r="M38" s="38" t="s">
        <v>300</v>
      </c>
      <c r="N38" s="37" t="s">
        <v>69</v>
      </c>
      <c r="O38" s="40">
        <v>1362627</v>
      </c>
      <c r="P38" s="40">
        <v>0</v>
      </c>
      <c r="Q38" s="40">
        <v>1362627</v>
      </c>
      <c r="R38" s="38">
        <v>0</v>
      </c>
      <c r="S38" s="38">
        <v>0</v>
      </c>
      <c r="T38" s="37">
        <v>3</v>
      </c>
      <c r="U38" s="49">
        <f t="shared" si="12"/>
        <v>454209</v>
      </c>
      <c r="V38" s="100">
        <v>3.11</v>
      </c>
      <c r="W38" s="38">
        <v>449</v>
      </c>
      <c r="X38" s="38">
        <v>144</v>
      </c>
      <c r="Y38" s="38" t="s">
        <v>301</v>
      </c>
      <c r="Z38" s="38">
        <v>71</v>
      </c>
      <c r="AA38" s="38">
        <v>22</v>
      </c>
      <c r="AB38" s="38" t="s">
        <v>250</v>
      </c>
      <c r="AC38" s="38" t="s">
        <v>302</v>
      </c>
      <c r="AD38" s="38" t="s">
        <v>303</v>
      </c>
      <c r="AE38" s="38">
        <v>22</v>
      </c>
      <c r="AF38" s="38" t="s">
        <v>161</v>
      </c>
      <c r="AG38" s="38" t="s">
        <v>278</v>
      </c>
      <c r="AH38" s="38" t="s">
        <v>304</v>
      </c>
      <c r="AI38" s="38">
        <v>19</v>
      </c>
      <c r="AJ38" s="38" t="s">
        <v>305</v>
      </c>
      <c r="AK38" s="38" t="s">
        <v>279</v>
      </c>
      <c r="AL38" s="38" t="s">
        <v>306</v>
      </c>
      <c r="AM38" s="38">
        <v>22</v>
      </c>
      <c r="AN38" s="38" t="s">
        <v>307</v>
      </c>
      <c r="AO38" s="38" t="s">
        <v>80</v>
      </c>
      <c r="AP38" s="38" t="s">
        <v>254</v>
      </c>
      <c r="AQ38" s="38">
        <v>24</v>
      </c>
      <c r="AR38" s="38">
        <v>3</v>
      </c>
      <c r="AS38" s="38" t="s">
        <v>81</v>
      </c>
      <c r="AT38" s="38">
        <v>67</v>
      </c>
      <c r="AU38" s="38">
        <v>20</v>
      </c>
      <c r="AV38" s="38" t="s">
        <v>308</v>
      </c>
      <c r="AW38" s="38" t="s">
        <v>68</v>
      </c>
      <c r="AX38" s="38">
        <v>44</v>
      </c>
      <c r="AY38" s="38">
        <v>15</v>
      </c>
      <c r="AZ38" s="38" t="s">
        <v>309</v>
      </c>
      <c r="BA38" s="38"/>
      <c r="BB38" s="38"/>
      <c r="BC38" s="38"/>
      <c r="BD38" s="38"/>
      <c r="BE38" s="38"/>
      <c r="BF38" s="38"/>
      <c r="BG38" s="38"/>
      <c r="BH38" s="37">
        <v>1</v>
      </c>
      <c r="BI38" s="38" t="s">
        <v>310</v>
      </c>
      <c r="BJ38" s="38" t="s">
        <v>194</v>
      </c>
      <c r="BK38" t="s">
        <v>311</v>
      </c>
      <c r="BL38" t="s">
        <v>312</v>
      </c>
      <c r="BM38">
        <v>23</v>
      </c>
      <c r="BP38" s="45">
        <f t="shared" si="6"/>
        <v>4</v>
      </c>
      <c r="BQ38" s="45">
        <f t="shared" si="7"/>
        <v>1</v>
      </c>
      <c r="BR38" s="45">
        <f t="shared" si="13"/>
        <v>3</v>
      </c>
      <c r="BU38" s="45">
        <f t="shared" si="11"/>
        <v>0</v>
      </c>
      <c r="BV38" s="45">
        <f t="shared" si="4"/>
        <v>1</v>
      </c>
      <c r="BW38" s="46">
        <f t="shared" si="5"/>
        <v>17.5</v>
      </c>
    </row>
    <row r="39" spans="1:75" ht="15">
      <c r="A39" s="31">
        <f t="shared" si="9"/>
        <v>35</v>
      </c>
      <c r="B39" s="37">
        <v>838</v>
      </c>
      <c r="C39" s="38" t="s">
        <v>186</v>
      </c>
      <c r="D39" s="38"/>
      <c r="E39" s="38"/>
      <c r="F39" s="38"/>
      <c r="G39" s="37" t="s">
        <v>74</v>
      </c>
      <c r="H39" s="39">
        <v>110511427068</v>
      </c>
      <c r="I39" s="37" t="s">
        <v>187</v>
      </c>
      <c r="J39" s="38" t="s">
        <v>188</v>
      </c>
      <c r="K39" s="38"/>
      <c r="L39" s="38" t="s">
        <v>70</v>
      </c>
      <c r="M39" s="38" t="s">
        <v>79</v>
      </c>
      <c r="N39" s="38" t="s">
        <v>69</v>
      </c>
      <c r="O39" s="40">
        <v>1000000</v>
      </c>
      <c r="P39" s="40">
        <v>0</v>
      </c>
      <c r="Q39" s="40">
        <f>SUM(O39:P39)</f>
        <v>1000000</v>
      </c>
      <c r="R39" s="38"/>
      <c r="S39" s="38"/>
      <c r="T39" s="37">
        <v>2</v>
      </c>
      <c r="U39" s="59">
        <f t="shared" si="12"/>
        <v>500000</v>
      </c>
      <c r="V39" s="100">
        <v>3.17</v>
      </c>
      <c r="W39" s="38"/>
      <c r="X39" s="38">
        <v>22</v>
      </c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7">
        <v>1</v>
      </c>
      <c r="BI39" s="38">
        <v>8986387319</v>
      </c>
      <c r="BJ39" s="38" t="s">
        <v>114</v>
      </c>
      <c r="BK39" s="38" t="s">
        <v>94</v>
      </c>
      <c r="BL39" s="38" t="s">
        <v>243</v>
      </c>
      <c r="BM39" s="38">
        <v>20</v>
      </c>
      <c r="BN39" s="38"/>
      <c r="BO39" s="38"/>
      <c r="BP39" s="33">
        <f t="shared" si="6"/>
        <v>4</v>
      </c>
      <c r="BQ39" s="33">
        <f t="shared" si="7"/>
        <v>1</v>
      </c>
      <c r="BR39" s="33">
        <f t="shared" si="13"/>
        <v>3</v>
      </c>
      <c r="BS39" s="38"/>
      <c r="BT39" s="38"/>
      <c r="BU39" s="33">
        <f t="shared" si="11"/>
        <v>0</v>
      </c>
      <c r="BV39" s="33">
        <f t="shared" si="4"/>
        <v>1</v>
      </c>
      <c r="BW39" s="37">
        <f t="shared" si="5"/>
        <v>17.5</v>
      </c>
    </row>
    <row r="40" spans="1:75" ht="60">
      <c r="A40" s="31">
        <f t="shared" si="9"/>
        <v>36</v>
      </c>
      <c r="B40" s="37">
        <v>754</v>
      </c>
      <c r="C40" s="38" t="s">
        <v>313</v>
      </c>
      <c r="D40" s="38" t="s">
        <v>275</v>
      </c>
      <c r="E40" s="38" t="s">
        <v>314</v>
      </c>
      <c r="F40" s="38"/>
      <c r="G40" s="37" t="s">
        <v>96</v>
      </c>
      <c r="H40" s="39">
        <v>109511414323</v>
      </c>
      <c r="I40" s="37" t="s">
        <v>187</v>
      </c>
      <c r="J40" s="38" t="s">
        <v>188</v>
      </c>
      <c r="K40" s="38" t="s">
        <v>298</v>
      </c>
      <c r="L40" s="38" t="s">
        <v>315</v>
      </c>
      <c r="M40" s="38"/>
      <c r="N40" s="37" t="s">
        <v>69</v>
      </c>
      <c r="O40" s="40">
        <v>2000000</v>
      </c>
      <c r="P40" s="40">
        <v>0</v>
      </c>
      <c r="Q40" s="40">
        <v>2000000</v>
      </c>
      <c r="R40" s="38">
        <v>0</v>
      </c>
      <c r="S40" s="38">
        <v>0</v>
      </c>
      <c r="T40" s="37">
        <v>3</v>
      </c>
      <c r="U40" s="59">
        <f t="shared" si="12"/>
        <v>666666.6666666666</v>
      </c>
      <c r="V40" s="100">
        <v>3.11</v>
      </c>
      <c r="W40" s="38">
        <v>339.5</v>
      </c>
      <c r="X40" s="38">
        <v>109</v>
      </c>
      <c r="Y40" s="38" t="s">
        <v>278</v>
      </c>
      <c r="Z40" s="38">
        <v>66.3</v>
      </c>
      <c r="AA40" s="38">
        <v>22</v>
      </c>
      <c r="AB40" s="38">
        <v>3.01</v>
      </c>
      <c r="AC40" s="38" t="s">
        <v>279</v>
      </c>
      <c r="AD40" s="38">
        <v>64.8</v>
      </c>
      <c r="AE40" s="38">
        <v>22</v>
      </c>
      <c r="AF40" s="38">
        <v>2.95</v>
      </c>
      <c r="AG40" s="38" t="s">
        <v>80</v>
      </c>
      <c r="AH40" s="38">
        <v>61.9</v>
      </c>
      <c r="AI40" s="38">
        <v>21</v>
      </c>
      <c r="AJ40" s="38">
        <v>2.95</v>
      </c>
      <c r="AK40" s="38" t="s">
        <v>81</v>
      </c>
      <c r="AL40" s="38">
        <v>67.6</v>
      </c>
      <c r="AM40" s="38">
        <v>20</v>
      </c>
      <c r="AN40" s="38">
        <v>3.38</v>
      </c>
      <c r="AO40" s="38" t="s">
        <v>68</v>
      </c>
      <c r="AP40" s="38">
        <v>78.9</v>
      </c>
      <c r="AQ40" s="38">
        <v>24</v>
      </c>
      <c r="AR40" s="38">
        <v>3.29</v>
      </c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7">
        <v>1</v>
      </c>
      <c r="BI40" s="61" t="s">
        <v>316</v>
      </c>
      <c r="BJ40" s="38" t="s">
        <v>93</v>
      </c>
      <c r="BK40" s="38" t="s">
        <v>94</v>
      </c>
      <c r="BL40" s="62">
        <v>33309</v>
      </c>
      <c r="BM40" s="38">
        <v>21</v>
      </c>
      <c r="BN40" s="38"/>
      <c r="BO40" s="38" t="s">
        <v>238</v>
      </c>
      <c r="BP40" s="33">
        <f t="shared" si="6"/>
        <v>4</v>
      </c>
      <c r="BQ40" s="33">
        <f t="shared" si="7"/>
        <v>1</v>
      </c>
      <c r="BR40" s="33">
        <f t="shared" si="13"/>
        <v>3</v>
      </c>
      <c r="BS40" s="38"/>
      <c r="BT40" s="38"/>
      <c r="BU40" s="33">
        <f t="shared" si="11"/>
        <v>0</v>
      </c>
      <c r="BV40" s="33">
        <f t="shared" si="4"/>
        <v>1</v>
      </c>
      <c r="BW40" s="37">
        <f t="shared" si="5"/>
        <v>17.5</v>
      </c>
    </row>
    <row r="41" spans="1:75" ht="15">
      <c r="A41" s="31">
        <f t="shared" si="9"/>
        <v>37</v>
      </c>
      <c r="B41" s="37">
        <v>755</v>
      </c>
      <c r="C41" s="38" t="s">
        <v>317</v>
      </c>
      <c r="D41" s="38" t="s">
        <v>275</v>
      </c>
      <c r="E41" s="38"/>
      <c r="F41" s="38"/>
      <c r="G41" s="37" t="s">
        <v>96</v>
      </c>
      <c r="H41" s="39">
        <v>109511423020</v>
      </c>
      <c r="I41" s="37" t="s">
        <v>187</v>
      </c>
      <c r="J41" s="38" t="s">
        <v>188</v>
      </c>
      <c r="K41" s="38" t="s">
        <v>298</v>
      </c>
      <c r="L41" s="38" t="s">
        <v>120</v>
      </c>
      <c r="M41" s="38"/>
      <c r="N41" s="37" t="s">
        <v>69</v>
      </c>
      <c r="O41" s="40">
        <v>1000000</v>
      </c>
      <c r="P41" s="40">
        <v>0</v>
      </c>
      <c r="Q41" s="40">
        <v>1000000</v>
      </c>
      <c r="R41" s="38">
        <v>0</v>
      </c>
      <c r="S41" s="38">
        <v>0</v>
      </c>
      <c r="T41" s="37">
        <v>2</v>
      </c>
      <c r="U41" s="59">
        <f t="shared" si="12"/>
        <v>500000</v>
      </c>
      <c r="V41" s="100">
        <v>3.02</v>
      </c>
      <c r="W41" s="38">
        <v>311.3</v>
      </c>
      <c r="X41" s="38">
        <v>103</v>
      </c>
      <c r="Y41" s="38" t="s">
        <v>278</v>
      </c>
      <c r="Z41" s="38">
        <v>73</v>
      </c>
      <c r="AA41" s="38">
        <v>22</v>
      </c>
      <c r="AB41" s="38">
        <v>3.32</v>
      </c>
      <c r="AC41" s="38" t="s">
        <v>279</v>
      </c>
      <c r="AD41" s="38">
        <v>63.8</v>
      </c>
      <c r="AE41" s="38">
        <v>22</v>
      </c>
      <c r="AF41" s="38">
        <v>2.9</v>
      </c>
      <c r="AG41" s="38" t="s">
        <v>80</v>
      </c>
      <c r="AH41" s="38">
        <v>53.4</v>
      </c>
      <c r="AI41" s="38">
        <v>21</v>
      </c>
      <c r="AJ41" s="38">
        <v>2.54</v>
      </c>
      <c r="AK41" s="38" t="s">
        <v>81</v>
      </c>
      <c r="AL41" s="38">
        <v>58.7</v>
      </c>
      <c r="AM41" s="38">
        <v>18</v>
      </c>
      <c r="AN41" s="38">
        <v>3.26</v>
      </c>
      <c r="AO41" s="38" t="s">
        <v>68</v>
      </c>
      <c r="AP41" s="38">
        <v>62.4</v>
      </c>
      <c r="AQ41" s="38">
        <v>20</v>
      </c>
      <c r="AR41" s="38">
        <v>3.12</v>
      </c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7">
        <v>1</v>
      </c>
      <c r="BI41" s="38">
        <v>83834837238</v>
      </c>
      <c r="BJ41" s="38" t="s">
        <v>93</v>
      </c>
      <c r="BK41" s="38" t="s">
        <v>155</v>
      </c>
      <c r="BL41" s="38" t="s">
        <v>312</v>
      </c>
      <c r="BM41" s="38">
        <v>23</v>
      </c>
      <c r="BN41" s="38"/>
      <c r="BO41" s="38"/>
      <c r="BP41" s="33">
        <f t="shared" si="6"/>
        <v>4</v>
      </c>
      <c r="BQ41" s="33">
        <f t="shared" si="7"/>
        <v>1</v>
      </c>
      <c r="BR41" s="33">
        <f t="shared" si="13"/>
        <v>3</v>
      </c>
      <c r="BS41" s="38"/>
      <c r="BT41" s="38"/>
      <c r="BU41" s="33">
        <f t="shared" si="11"/>
        <v>0</v>
      </c>
      <c r="BV41" s="33">
        <f t="shared" si="4"/>
        <v>1</v>
      </c>
      <c r="BW41" s="37">
        <f t="shared" si="5"/>
        <v>17.5</v>
      </c>
    </row>
    <row r="42" spans="1:75" ht="15">
      <c r="A42" s="31">
        <f t="shared" si="9"/>
        <v>38</v>
      </c>
      <c r="B42" s="37">
        <v>467</v>
      </c>
      <c r="C42" s="38" t="s">
        <v>318</v>
      </c>
      <c r="D42" s="38" t="s">
        <v>314</v>
      </c>
      <c r="E42" s="38"/>
      <c r="F42" s="38"/>
      <c r="G42" s="37" t="s">
        <v>96</v>
      </c>
      <c r="H42" s="60">
        <v>309512314803</v>
      </c>
      <c r="I42" s="37" t="s">
        <v>187</v>
      </c>
      <c r="J42" s="38" t="s">
        <v>319</v>
      </c>
      <c r="K42" s="38" t="s">
        <v>320</v>
      </c>
      <c r="L42" s="38" t="s">
        <v>321</v>
      </c>
      <c r="M42" s="38"/>
      <c r="N42" s="37" t="s">
        <v>69</v>
      </c>
      <c r="O42" s="40">
        <v>2346721</v>
      </c>
      <c r="P42" s="40">
        <v>0</v>
      </c>
      <c r="Q42" s="40">
        <v>2346721</v>
      </c>
      <c r="R42" s="38">
        <v>0</v>
      </c>
      <c r="S42" s="38">
        <v>0</v>
      </c>
      <c r="T42" s="37">
        <v>4</v>
      </c>
      <c r="U42" s="59">
        <f t="shared" si="12"/>
        <v>586680.25</v>
      </c>
      <c r="V42" s="100">
        <v>3.12</v>
      </c>
      <c r="W42" s="38">
        <v>342.7</v>
      </c>
      <c r="X42" s="38">
        <v>110</v>
      </c>
      <c r="Y42" s="38" t="s">
        <v>278</v>
      </c>
      <c r="Z42" s="38">
        <v>67.2</v>
      </c>
      <c r="AA42" s="38">
        <v>22</v>
      </c>
      <c r="AB42" s="38">
        <v>3.05</v>
      </c>
      <c r="AC42" s="38" t="s">
        <v>279</v>
      </c>
      <c r="AD42" s="38">
        <v>57.4</v>
      </c>
      <c r="AE42" s="38">
        <v>22</v>
      </c>
      <c r="AF42" s="38">
        <v>2.61</v>
      </c>
      <c r="AG42" s="38" t="s">
        <v>80</v>
      </c>
      <c r="AH42" s="38">
        <v>74.8</v>
      </c>
      <c r="AI42" s="38">
        <v>22</v>
      </c>
      <c r="AJ42" s="38">
        <v>3.4</v>
      </c>
      <c r="AK42" s="38" t="s">
        <v>81</v>
      </c>
      <c r="AL42" s="38">
        <v>68.6</v>
      </c>
      <c r="AM42" s="38">
        <v>22</v>
      </c>
      <c r="AN42" s="38">
        <v>3.12</v>
      </c>
      <c r="AO42" s="38" t="s">
        <v>68</v>
      </c>
      <c r="AP42" s="38">
        <v>74.7</v>
      </c>
      <c r="AQ42" s="38">
        <v>22</v>
      </c>
      <c r="AR42" s="38">
        <v>3.4</v>
      </c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7">
        <v>1</v>
      </c>
      <c r="BI42" s="38">
        <v>81949857024</v>
      </c>
      <c r="BJ42" s="38" t="s">
        <v>114</v>
      </c>
      <c r="BK42" s="38" t="s">
        <v>167</v>
      </c>
      <c r="BL42" s="38" t="s">
        <v>322</v>
      </c>
      <c r="BM42" s="38">
        <v>21</v>
      </c>
      <c r="BN42" s="38" t="s">
        <v>323</v>
      </c>
      <c r="BO42" s="38" t="s">
        <v>238</v>
      </c>
      <c r="BP42" s="33">
        <f t="shared" si="6"/>
        <v>4</v>
      </c>
      <c r="BQ42" s="33">
        <f t="shared" si="7"/>
        <v>2</v>
      </c>
      <c r="BR42" s="33">
        <f t="shared" si="13"/>
        <v>3</v>
      </c>
      <c r="BS42" s="38"/>
      <c r="BT42" s="38"/>
      <c r="BU42" s="33">
        <f t="shared" si="11"/>
        <v>0</v>
      </c>
      <c r="BV42" s="33">
        <f t="shared" si="4"/>
        <v>1</v>
      </c>
      <c r="BW42" s="37">
        <f t="shared" si="5"/>
        <v>18.5</v>
      </c>
    </row>
    <row r="43" spans="1:75" ht="15">
      <c r="A43" s="31">
        <f t="shared" si="9"/>
        <v>39</v>
      </c>
      <c r="B43" s="37">
        <v>357</v>
      </c>
      <c r="C43" s="38" t="s">
        <v>266</v>
      </c>
      <c r="D43" s="38"/>
      <c r="E43" s="38"/>
      <c r="F43" s="38"/>
      <c r="G43" s="37" t="s">
        <v>96</v>
      </c>
      <c r="H43" s="39">
        <v>100513402101</v>
      </c>
      <c r="I43" s="37" t="s">
        <v>187</v>
      </c>
      <c r="J43" s="38" t="s">
        <v>190</v>
      </c>
      <c r="K43" s="38"/>
      <c r="L43" s="38" t="s">
        <v>79</v>
      </c>
      <c r="M43" s="38" t="s">
        <v>70</v>
      </c>
      <c r="N43" s="38" t="s">
        <v>69</v>
      </c>
      <c r="O43" s="40">
        <v>0</v>
      </c>
      <c r="P43" s="40">
        <v>1200000</v>
      </c>
      <c r="Q43" s="40">
        <f>SUM(O43:P43)</f>
        <v>1200000</v>
      </c>
      <c r="R43" s="38"/>
      <c r="S43" s="38"/>
      <c r="T43" s="37">
        <v>2</v>
      </c>
      <c r="U43" s="59">
        <f t="shared" si="12"/>
        <v>600000</v>
      </c>
      <c r="V43" s="100">
        <v>3.04</v>
      </c>
      <c r="W43" s="38"/>
      <c r="X43" s="38">
        <v>66</v>
      </c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7">
        <v>2</v>
      </c>
      <c r="BI43" s="38">
        <v>83834979525</v>
      </c>
      <c r="BJ43" s="38" t="s">
        <v>114</v>
      </c>
      <c r="BK43" s="38" t="s">
        <v>94</v>
      </c>
      <c r="BL43" s="38" t="s">
        <v>267</v>
      </c>
      <c r="BM43" s="38">
        <v>23</v>
      </c>
      <c r="BN43" s="38" t="s">
        <v>268</v>
      </c>
      <c r="BO43" s="38" t="s">
        <v>235</v>
      </c>
      <c r="BP43" s="33">
        <f t="shared" si="6"/>
        <v>4</v>
      </c>
      <c r="BQ43" s="33">
        <f t="shared" si="7"/>
        <v>1</v>
      </c>
      <c r="BR43" s="33">
        <f t="shared" si="13"/>
        <v>3</v>
      </c>
      <c r="BS43" s="38"/>
      <c r="BT43" s="38"/>
      <c r="BU43" s="33">
        <f t="shared" si="11"/>
        <v>0</v>
      </c>
      <c r="BV43" s="33">
        <f t="shared" si="4"/>
        <v>1</v>
      </c>
      <c r="BW43" s="37">
        <f t="shared" si="5"/>
        <v>17.5</v>
      </c>
    </row>
    <row r="44" spans="1:75" ht="15">
      <c r="A44" s="31">
        <f t="shared" si="9"/>
        <v>40</v>
      </c>
      <c r="B44" s="37">
        <v>63</v>
      </c>
      <c r="C44" s="38" t="s">
        <v>189</v>
      </c>
      <c r="D44" s="38"/>
      <c r="E44" s="38"/>
      <c r="F44" s="38"/>
      <c r="G44" s="37" t="s">
        <v>96</v>
      </c>
      <c r="H44" s="39">
        <v>110513406767</v>
      </c>
      <c r="I44" s="37" t="s">
        <v>187</v>
      </c>
      <c r="J44" s="38" t="s">
        <v>190</v>
      </c>
      <c r="K44" s="38"/>
      <c r="L44" s="38" t="s">
        <v>123</v>
      </c>
      <c r="M44" s="38" t="s">
        <v>79</v>
      </c>
      <c r="N44" s="38" t="s">
        <v>69</v>
      </c>
      <c r="O44" s="40">
        <v>2118000</v>
      </c>
      <c r="P44" s="40">
        <v>0</v>
      </c>
      <c r="Q44" s="40">
        <f>SUM(O44:P44)</f>
        <v>2118000</v>
      </c>
      <c r="R44" s="38"/>
      <c r="S44" s="38"/>
      <c r="T44" s="37">
        <v>3</v>
      </c>
      <c r="U44" s="59">
        <f t="shared" si="12"/>
        <v>706000</v>
      </c>
      <c r="V44" s="100">
        <v>3.09</v>
      </c>
      <c r="W44" s="38"/>
      <c r="X44" s="38">
        <v>22</v>
      </c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7">
        <v>1</v>
      </c>
      <c r="BI44" s="38">
        <v>85785531774</v>
      </c>
      <c r="BJ44" s="38" t="s">
        <v>114</v>
      </c>
      <c r="BK44" s="38" t="s">
        <v>191</v>
      </c>
      <c r="BL44" s="38" t="s">
        <v>244</v>
      </c>
      <c r="BM44" s="38">
        <v>20</v>
      </c>
      <c r="BN44" s="38"/>
      <c r="BO44" s="38"/>
      <c r="BP44" s="33">
        <f t="shared" si="6"/>
        <v>4</v>
      </c>
      <c r="BQ44" s="33">
        <f t="shared" si="7"/>
        <v>1</v>
      </c>
      <c r="BR44" s="33">
        <f t="shared" si="13"/>
        <v>3</v>
      </c>
      <c r="BS44" s="38"/>
      <c r="BT44" s="38"/>
      <c r="BU44" s="33">
        <f t="shared" si="11"/>
        <v>0</v>
      </c>
      <c r="BV44" s="33">
        <f t="shared" si="4"/>
        <v>1</v>
      </c>
      <c r="BW44" s="37">
        <f t="shared" si="5"/>
        <v>17.5</v>
      </c>
    </row>
    <row r="45" spans="1:75" ht="15">
      <c r="A45" s="31">
        <f t="shared" si="9"/>
        <v>41</v>
      </c>
      <c r="B45" s="37">
        <v>392</v>
      </c>
      <c r="C45" s="38" t="s">
        <v>292</v>
      </c>
      <c r="D45" s="38"/>
      <c r="E45" s="38"/>
      <c r="F45" s="38"/>
      <c r="G45" s="37" t="s">
        <v>96</v>
      </c>
      <c r="H45" s="39">
        <v>100522302320</v>
      </c>
      <c r="I45" s="37" t="s">
        <v>187</v>
      </c>
      <c r="J45" s="38" t="s">
        <v>293</v>
      </c>
      <c r="K45" s="38"/>
      <c r="L45" s="38"/>
      <c r="M45" s="38" t="s">
        <v>70</v>
      </c>
      <c r="N45" s="37" t="s">
        <v>113</v>
      </c>
      <c r="O45" s="40">
        <v>0</v>
      </c>
      <c r="P45" s="40">
        <v>400000</v>
      </c>
      <c r="Q45" s="40">
        <f>SUM(O45:P45)</f>
        <v>400000</v>
      </c>
      <c r="R45" s="38"/>
      <c r="S45" s="38"/>
      <c r="T45" s="37">
        <v>7</v>
      </c>
      <c r="U45" s="59">
        <f t="shared" si="12"/>
        <v>57142.857142857145</v>
      </c>
      <c r="V45" s="100">
        <v>3</v>
      </c>
      <c r="W45" s="38"/>
      <c r="X45" s="38">
        <v>63</v>
      </c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7">
        <v>3</v>
      </c>
      <c r="BI45" s="38"/>
      <c r="BJ45" s="38" t="s">
        <v>64</v>
      </c>
      <c r="BK45" s="38" t="s">
        <v>294</v>
      </c>
      <c r="BL45" s="38" t="s">
        <v>295</v>
      </c>
      <c r="BM45" s="38">
        <v>21</v>
      </c>
      <c r="BN45" s="60">
        <v>126001002012505</v>
      </c>
      <c r="BO45" s="38" t="s">
        <v>235</v>
      </c>
      <c r="BP45" s="33">
        <f t="shared" si="6"/>
        <v>4</v>
      </c>
      <c r="BQ45" s="33">
        <f t="shared" si="7"/>
        <v>3</v>
      </c>
      <c r="BR45" s="33">
        <f t="shared" si="13"/>
        <v>2</v>
      </c>
      <c r="BS45" s="38"/>
      <c r="BT45" s="38"/>
      <c r="BU45" s="33">
        <f t="shared" si="11"/>
        <v>0</v>
      </c>
      <c r="BV45" s="33">
        <f t="shared" si="4"/>
        <v>1</v>
      </c>
      <c r="BW45" s="37">
        <f t="shared" si="5"/>
        <v>17</v>
      </c>
    </row>
    <row r="46" spans="1:75" ht="45">
      <c r="A46" s="31">
        <f t="shared" si="9"/>
        <v>42</v>
      </c>
      <c r="B46" s="37">
        <v>919</v>
      </c>
      <c r="C46" s="38" t="s">
        <v>324</v>
      </c>
      <c r="D46" s="38" t="s">
        <v>275</v>
      </c>
      <c r="E46" s="38" t="s">
        <v>275</v>
      </c>
      <c r="F46" s="38"/>
      <c r="G46" s="37" t="s">
        <v>96</v>
      </c>
      <c r="H46" s="39">
        <v>309532323599</v>
      </c>
      <c r="I46" s="37" t="s">
        <v>187</v>
      </c>
      <c r="J46" s="38" t="s">
        <v>325</v>
      </c>
      <c r="K46" s="38" t="s">
        <v>326</v>
      </c>
      <c r="L46" s="38" t="s">
        <v>327</v>
      </c>
      <c r="M46" s="38" t="s">
        <v>328</v>
      </c>
      <c r="N46" s="37" t="s">
        <v>69</v>
      </c>
      <c r="O46" s="40">
        <v>1000000</v>
      </c>
      <c r="P46" s="40">
        <v>1174350</v>
      </c>
      <c r="Q46" s="40">
        <v>2174350</v>
      </c>
      <c r="R46" s="38">
        <v>0</v>
      </c>
      <c r="S46" s="38">
        <v>0</v>
      </c>
      <c r="T46" s="37">
        <v>5</v>
      </c>
      <c r="U46" s="59">
        <f t="shared" si="12"/>
        <v>434870</v>
      </c>
      <c r="V46" s="100">
        <v>3.04</v>
      </c>
      <c r="W46" s="38">
        <v>309.8</v>
      </c>
      <c r="X46" s="38">
        <v>102</v>
      </c>
      <c r="Y46" s="38" t="s">
        <v>278</v>
      </c>
      <c r="Z46" s="38">
        <v>56.9</v>
      </c>
      <c r="AA46" s="38">
        <v>20</v>
      </c>
      <c r="AB46" s="38">
        <v>2.85</v>
      </c>
      <c r="AC46" s="38" t="s">
        <v>279</v>
      </c>
      <c r="AD46" s="38">
        <v>62.2</v>
      </c>
      <c r="AE46" s="38">
        <v>22</v>
      </c>
      <c r="AF46" s="38">
        <v>2.83</v>
      </c>
      <c r="AG46" s="38" t="s">
        <v>80</v>
      </c>
      <c r="AH46" s="38">
        <v>55.6</v>
      </c>
      <c r="AI46" s="38">
        <v>19</v>
      </c>
      <c r="AJ46" s="38">
        <v>2.93</v>
      </c>
      <c r="AK46" s="38" t="s">
        <v>81</v>
      </c>
      <c r="AL46" s="38">
        <v>63.7</v>
      </c>
      <c r="AM46" s="38">
        <v>20</v>
      </c>
      <c r="AN46" s="38">
        <v>3.19</v>
      </c>
      <c r="AO46" s="38" t="s">
        <v>68</v>
      </c>
      <c r="AP46" s="38">
        <v>71.4</v>
      </c>
      <c r="AQ46" s="38">
        <v>21</v>
      </c>
      <c r="AR46" s="38">
        <v>3.4</v>
      </c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7">
        <v>1</v>
      </c>
      <c r="BI46" s="61" t="s">
        <v>329</v>
      </c>
      <c r="BJ46" s="38" t="s">
        <v>330</v>
      </c>
      <c r="BK46" s="38" t="s">
        <v>94</v>
      </c>
      <c r="BL46" s="38" t="s">
        <v>331</v>
      </c>
      <c r="BM46" s="38">
        <v>23</v>
      </c>
      <c r="BN46" s="38" t="s">
        <v>332</v>
      </c>
      <c r="BO46" s="38" t="s">
        <v>235</v>
      </c>
      <c r="BP46" s="33">
        <f t="shared" si="6"/>
        <v>4</v>
      </c>
      <c r="BQ46" s="33">
        <f t="shared" si="7"/>
        <v>2</v>
      </c>
      <c r="BR46" s="33">
        <f t="shared" si="13"/>
        <v>3</v>
      </c>
      <c r="BS46" s="38"/>
      <c r="BT46" s="38"/>
      <c r="BU46" s="33">
        <f t="shared" si="11"/>
        <v>0</v>
      </c>
      <c r="BV46" s="33">
        <f t="shared" si="4"/>
        <v>1</v>
      </c>
      <c r="BW46" s="37">
        <f t="shared" si="5"/>
        <v>18.5</v>
      </c>
    </row>
    <row r="47" spans="1:75" ht="15">
      <c r="A47" s="31">
        <f t="shared" si="9"/>
        <v>43</v>
      </c>
      <c r="B47" s="37">
        <v>687</v>
      </c>
      <c r="C47" s="38" t="s">
        <v>195</v>
      </c>
      <c r="D47" s="38"/>
      <c r="E47" s="38"/>
      <c r="F47" s="38"/>
      <c r="G47" s="37" t="s">
        <v>96</v>
      </c>
      <c r="H47" s="39">
        <v>100533406913</v>
      </c>
      <c r="I47" s="37" t="s">
        <v>187</v>
      </c>
      <c r="J47" s="38" t="s">
        <v>192</v>
      </c>
      <c r="K47" s="38"/>
      <c r="L47" s="38"/>
      <c r="M47" s="38" t="s">
        <v>70</v>
      </c>
      <c r="N47" s="38" t="s">
        <v>113</v>
      </c>
      <c r="O47" s="40">
        <v>0</v>
      </c>
      <c r="P47" s="40">
        <v>3000000</v>
      </c>
      <c r="Q47" s="40">
        <f>SUM(O47:P47)</f>
        <v>3000000</v>
      </c>
      <c r="R47" s="38"/>
      <c r="S47" s="38"/>
      <c r="T47" s="37">
        <v>4</v>
      </c>
      <c r="U47" s="59">
        <f t="shared" si="12"/>
        <v>750000</v>
      </c>
      <c r="V47" s="100">
        <v>3.09</v>
      </c>
      <c r="W47" s="38"/>
      <c r="X47" s="38">
        <v>67</v>
      </c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7">
        <v>1</v>
      </c>
      <c r="BI47" s="38">
        <v>85755881583</v>
      </c>
      <c r="BJ47" s="38" t="s">
        <v>196</v>
      </c>
      <c r="BK47" s="38" t="s">
        <v>124</v>
      </c>
      <c r="BL47" s="62">
        <v>33696</v>
      </c>
      <c r="BM47" s="38">
        <v>20</v>
      </c>
      <c r="BN47" s="38"/>
      <c r="BO47" s="38"/>
      <c r="BP47" s="33">
        <f t="shared" si="6"/>
        <v>4</v>
      </c>
      <c r="BQ47" s="33">
        <f t="shared" si="7"/>
        <v>2</v>
      </c>
      <c r="BR47" s="33">
        <f t="shared" si="13"/>
        <v>3</v>
      </c>
      <c r="BS47" s="38"/>
      <c r="BT47" s="38"/>
      <c r="BU47" s="33">
        <f t="shared" si="11"/>
        <v>0</v>
      </c>
      <c r="BV47" s="33">
        <f t="shared" si="4"/>
        <v>1</v>
      </c>
      <c r="BW47" s="37">
        <f t="shared" si="5"/>
        <v>18.5</v>
      </c>
    </row>
    <row r="48" spans="1:75" ht="15">
      <c r="A48" s="31">
        <f t="shared" si="9"/>
        <v>44</v>
      </c>
      <c r="B48" s="76">
        <v>733</v>
      </c>
      <c r="C48" s="77" t="s">
        <v>333</v>
      </c>
      <c r="D48" s="77"/>
      <c r="E48" s="77"/>
      <c r="F48" s="77"/>
      <c r="G48" s="76" t="s">
        <v>96</v>
      </c>
      <c r="H48" s="95">
        <v>110534406835</v>
      </c>
      <c r="I48" s="76" t="s">
        <v>187</v>
      </c>
      <c r="J48" s="77" t="s">
        <v>334</v>
      </c>
      <c r="K48" s="77"/>
      <c r="L48" s="77" t="s">
        <v>70</v>
      </c>
      <c r="M48" s="77"/>
      <c r="N48" s="76" t="s">
        <v>69</v>
      </c>
      <c r="O48" s="79">
        <v>800000</v>
      </c>
      <c r="P48" s="79">
        <v>0</v>
      </c>
      <c r="Q48" s="79">
        <f>SUM(O48:P48)</f>
        <v>800000</v>
      </c>
      <c r="R48" s="77"/>
      <c r="S48" s="77"/>
      <c r="T48" s="76">
        <v>3</v>
      </c>
      <c r="U48" s="96">
        <f t="shared" si="12"/>
        <v>266666.6666666667</v>
      </c>
      <c r="V48" s="104">
        <v>3.4</v>
      </c>
      <c r="W48" s="77"/>
      <c r="X48" s="77">
        <v>21</v>
      </c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6">
        <v>1</v>
      </c>
      <c r="BI48" s="77">
        <v>85646472568</v>
      </c>
      <c r="BJ48" s="77" t="s">
        <v>114</v>
      </c>
      <c r="BK48" s="77" t="s">
        <v>155</v>
      </c>
      <c r="BL48" s="77" t="s">
        <v>335</v>
      </c>
      <c r="BM48" s="77">
        <v>19</v>
      </c>
      <c r="BN48" s="77"/>
      <c r="BO48" s="77"/>
      <c r="BP48" s="34">
        <f t="shared" si="6"/>
        <v>4</v>
      </c>
      <c r="BQ48" s="34">
        <f t="shared" si="7"/>
        <v>1</v>
      </c>
      <c r="BR48" s="34">
        <f t="shared" si="13"/>
        <v>4</v>
      </c>
      <c r="BS48" s="77"/>
      <c r="BT48" s="77"/>
      <c r="BU48" s="34">
        <f t="shared" si="11"/>
        <v>0</v>
      </c>
      <c r="BV48" s="34">
        <f t="shared" si="4"/>
        <v>1</v>
      </c>
      <c r="BW48" s="76">
        <f t="shared" si="5"/>
        <v>20</v>
      </c>
    </row>
    <row r="49" spans="1:75" ht="15">
      <c r="A49" s="31">
        <f t="shared" si="9"/>
        <v>45</v>
      </c>
      <c r="B49" s="37">
        <v>960</v>
      </c>
      <c r="C49" s="38" t="s">
        <v>340</v>
      </c>
      <c r="D49" s="38"/>
      <c r="E49" s="38"/>
      <c r="F49" s="38"/>
      <c r="G49" s="37" t="s">
        <v>74</v>
      </c>
      <c r="H49" s="39">
        <v>109544414575</v>
      </c>
      <c r="I49" s="37" t="s">
        <v>187</v>
      </c>
      <c r="J49" s="38" t="s">
        <v>337</v>
      </c>
      <c r="K49" s="38" t="s">
        <v>338</v>
      </c>
      <c r="L49" s="38" t="s">
        <v>341</v>
      </c>
      <c r="M49" s="38" t="s">
        <v>202</v>
      </c>
      <c r="N49" s="37" t="s">
        <v>69</v>
      </c>
      <c r="O49" s="40">
        <v>2349200</v>
      </c>
      <c r="P49" s="40">
        <v>0</v>
      </c>
      <c r="Q49" s="40">
        <v>2349200</v>
      </c>
      <c r="R49" s="38">
        <v>0</v>
      </c>
      <c r="S49" s="38">
        <v>0</v>
      </c>
      <c r="T49" s="37">
        <v>3</v>
      </c>
      <c r="U49" s="59">
        <f t="shared" si="12"/>
        <v>783066.6666666666</v>
      </c>
      <c r="V49" s="100">
        <v>3.05</v>
      </c>
      <c r="W49" s="38">
        <v>339</v>
      </c>
      <c r="X49" s="38">
        <v>111</v>
      </c>
      <c r="Y49" s="38" t="s">
        <v>278</v>
      </c>
      <c r="Z49" s="38" t="s">
        <v>342</v>
      </c>
      <c r="AA49" s="38">
        <v>22</v>
      </c>
      <c r="AB49" s="38" t="s">
        <v>343</v>
      </c>
      <c r="AC49" s="38" t="s">
        <v>279</v>
      </c>
      <c r="AD49" s="38" t="s">
        <v>344</v>
      </c>
      <c r="AE49" s="38">
        <v>22</v>
      </c>
      <c r="AF49" s="38" t="s">
        <v>100</v>
      </c>
      <c r="AG49" s="38" t="s">
        <v>80</v>
      </c>
      <c r="AH49" s="38" t="s">
        <v>345</v>
      </c>
      <c r="AI49" s="38">
        <v>22</v>
      </c>
      <c r="AJ49" s="38" t="s">
        <v>346</v>
      </c>
      <c r="AK49" s="38" t="s">
        <v>81</v>
      </c>
      <c r="AL49" s="38" t="s">
        <v>347</v>
      </c>
      <c r="AM49" s="38">
        <v>22</v>
      </c>
      <c r="AN49" s="38" t="s">
        <v>346</v>
      </c>
      <c r="AO49" s="38" t="s">
        <v>68</v>
      </c>
      <c r="AP49" s="38" t="s">
        <v>203</v>
      </c>
      <c r="AQ49" s="38">
        <v>23</v>
      </c>
      <c r="AR49" s="38" t="s">
        <v>100</v>
      </c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 t="s">
        <v>208</v>
      </c>
      <c r="BF49" s="38"/>
      <c r="BG49" s="38"/>
      <c r="BH49" s="37">
        <v>3</v>
      </c>
      <c r="BI49" s="38">
        <v>85748505531</v>
      </c>
      <c r="BJ49" s="38" t="s">
        <v>194</v>
      </c>
      <c r="BK49" s="38" t="s">
        <v>83</v>
      </c>
      <c r="BL49" s="38" t="s">
        <v>348</v>
      </c>
      <c r="BM49" s="38">
        <v>21</v>
      </c>
      <c r="BN49" s="38"/>
      <c r="BO49" s="38"/>
      <c r="BP49" s="33">
        <f t="shared" si="6"/>
        <v>4</v>
      </c>
      <c r="BQ49" s="33">
        <f t="shared" si="7"/>
        <v>1</v>
      </c>
      <c r="BR49" s="33">
        <f t="shared" si="13"/>
        <v>3</v>
      </c>
      <c r="BS49" s="38"/>
      <c r="BT49" s="38"/>
      <c r="BU49" s="33">
        <f t="shared" si="11"/>
        <v>0</v>
      </c>
      <c r="BV49" s="33">
        <f t="shared" si="4"/>
        <v>1</v>
      </c>
      <c r="BW49" s="37">
        <f t="shared" si="5"/>
        <v>17.5</v>
      </c>
    </row>
    <row r="50" spans="1:75" ht="15">
      <c r="A50" s="31">
        <f t="shared" si="9"/>
        <v>46</v>
      </c>
      <c r="B50" s="37">
        <v>235</v>
      </c>
      <c r="C50" s="38" t="s">
        <v>336</v>
      </c>
      <c r="D50" s="38" t="s">
        <v>314</v>
      </c>
      <c r="E50" s="38"/>
      <c r="F50" s="38"/>
      <c r="G50" s="37" t="s">
        <v>74</v>
      </c>
      <c r="H50" s="39">
        <v>108544418769</v>
      </c>
      <c r="I50" s="37" t="s">
        <v>187</v>
      </c>
      <c r="J50" s="38" t="s">
        <v>337</v>
      </c>
      <c r="K50" s="38" t="s">
        <v>338</v>
      </c>
      <c r="L50" s="38" t="s">
        <v>193</v>
      </c>
      <c r="M50" s="38"/>
      <c r="N50" s="37" t="s">
        <v>69</v>
      </c>
      <c r="O50" s="40">
        <v>760000</v>
      </c>
      <c r="P50" s="40">
        <v>0</v>
      </c>
      <c r="Q50" s="40">
        <v>760000</v>
      </c>
      <c r="R50" s="38">
        <v>0</v>
      </c>
      <c r="S50" s="38">
        <v>0</v>
      </c>
      <c r="T50" s="37">
        <v>2</v>
      </c>
      <c r="U50" s="59">
        <f t="shared" si="12"/>
        <v>380000</v>
      </c>
      <c r="V50" s="100">
        <v>3.36</v>
      </c>
      <c r="W50" s="38">
        <v>470.9</v>
      </c>
      <c r="X50" s="38">
        <v>140</v>
      </c>
      <c r="Y50" s="38" t="s">
        <v>301</v>
      </c>
      <c r="Z50" s="38">
        <v>66.9</v>
      </c>
      <c r="AA50" s="38">
        <v>21</v>
      </c>
      <c r="AB50" s="38">
        <v>3.19</v>
      </c>
      <c r="AC50" s="38" t="s">
        <v>302</v>
      </c>
      <c r="AD50" s="38">
        <v>68.7</v>
      </c>
      <c r="AE50" s="38">
        <v>21</v>
      </c>
      <c r="AF50" s="38">
        <v>3.27</v>
      </c>
      <c r="AG50" s="38" t="s">
        <v>278</v>
      </c>
      <c r="AH50" s="38">
        <v>74.4</v>
      </c>
      <c r="AI50" s="38">
        <v>22</v>
      </c>
      <c r="AJ50" s="38">
        <v>3.38</v>
      </c>
      <c r="AK50" s="38" t="s">
        <v>279</v>
      </c>
      <c r="AL50" s="38">
        <v>76.5</v>
      </c>
      <c r="AM50" s="38">
        <v>22</v>
      </c>
      <c r="AN50" s="38">
        <v>3.48</v>
      </c>
      <c r="AO50" s="38" t="s">
        <v>80</v>
      </c>
      <c r="AP50" s="38">
        <v>77.5</v>
      </c>
      <c r="AQ50" s="38">
        <v>21</v>
      </c>
      <c r="AR50" s="38">
        <v>3.69</v>
      </c>
      <c r="AS50" s="38" t="s">
        <v>81</v>
      </c>
      <c r="AT50" s="38">
        <v>69</v>
      </c>
      <c r="AU50" s="38">
        <v>19</v>
      </c>
      <c r="AV50" s="38">
        <v>3.63</v>
      </c>
      <c r="AW50" s="38" t="s">
        <v>68</v>
      </c>
      <c r="AX50" s="38">
        <v>37.9</v>
      </c>
      <c r="AY50" s="38">
        <v>14</v>
      </c>
      <c r="AZ50" s="38">
        <v>2.71</v>
      </c>
      <c r="BA50" s="38"/>
      <c r="BB50" s="38"/>
      <c r="BC50" s="38"/>
      <c r="BD50" s="38"/>
      <c r="BE50" s="38"/>
      <c r="BF50" s="38"/>
      <c r="BG50" s="38"/>
      <c r="BH50" s="37">
        <v>1</v>
      </c>
      <c r="BI50" s="43" t="s">
        <v>339</v>
      </c>
      <c r="BJ50" s="38" t="s">
        <v>114</v>
      </c>
      <c r="BK50" s="38" t="s">
        <v>167</v>
      </c>
      <c r="BL50" s="62">
        <v>32961</v>
      </c>
      <c r="BM50" s="38">
        <v>22</v>
      </c>
      <c r="BN50" s="38"/>
      <c r="BO50" s="38"/>
      <c r="BP50" s="33">
        <f t="shared" si="6"/>
        <v>4</v>
      </c>
      <c r="BQ50" s="33">
        <f t="shared" si="7"/>
        <v>1</v>
      </c>
      <c r="BR50" s="33">
        <f t="shared" si="13"/>
        <v>4</v>
      </c>
      <c r="BS50" s="38"/>
      <c r="BT50" s="38"/>
      <c r="BU50" s="33">
        <f t="shared" si="11"/>
        <v>0</v>
      </c>
      <c r="BV50" s="33">
        <f t="shared" si="4"/>
        <v>1</v>
      </c>
      <c r="BW50" s="37">
        <f t="shared" si="5"/>
        <v>20</v>
      </c>
    </row>
    <row r="51" spans="1:75" ht="75">
      <c r="A51" s="31">
        <f t="shared" si="9"/>
        <v>47</v>
      </c>
      <c r="B51" s="37">
        <v>1002</v>
      </c>
      <c r="C51" s="38" t="s">
        <v>349</v>
      </c>
      <c r="D51" s="38" t="s">
        <v>275</v>
      </c>
      <c r="E51" s="38"/>
      <c r="F51" s="38"/>
      <c r="G51" s="37" t="s">
        <v>74</v>
      </c>
      <c r="H51" s="39">
        <v>109544414572</v>
      </c>
      <c r="I51" s="37" t="s">
        <v>187</v>
      </c>
      <c r="J51" s="38" t="s">
        <v>337</v>
      </c>
      <c r="K51" s="38" t="s">
        <v>338</v>
      </c>
      <c r="L51" s="38" t="s">
        <v>315</v>
      </c>
      <c r="M51" s="38"/>
      <c r="N51" s="37" t="s">
        <v>69</v>
      </c>
      <c r="O51" s="40">
        <v>3131750</v>
      </c>
      <c r="P51" s="40">
        <v>0</v>
      </c>
      <c r="Q51" s="40">
        <v>3131750</v>
      </c>
      <c r="R51" s="38">
        <v>0</v>
      </c>
      <c r="S51" s="38">
        <v>175008942</v>
      </c>
      <c r="T51" s="37">
        <v>4</v>
      </c>
      <c r="U51" s="49">
        <f t="shared" si="12"/>
        <v>782937.5</v>
      </c>
      <c r="V51" s="100">
        <v>3.18</v>
      </c>
      <c r="W51" s="38">
        <v>354</v>
      </c>
      <c r="X51" s="38">
        <v>111</v>
      </c>
      <c r="Y51" s="38" t="s">
        <v>278</v>
      </c>
      <c r="Z51" s="38" t="s">
        <v>350</v>
      </c>
      <c r="AA51" s="38">
        <v>22</v>
      </c>
      <c r="AB51" s="38" t="s">
        <v>351</v>
      </c>
      <c r="AC51" s="38" t="s">
        <v>279</v>
      </c>
      <c r="AD51" s="38" t="s">
        <v>352</v>
      </c>
      <c r="AE51" s="38">
        <v>22</v>
      </c>
      <c r="AF51" s="38" t="s">
        <v>353</v>
      </c>
      <c r="AG51" s="38" t="s">
        <v>80</v>
      </c>
      <c r="AH51" s="38" t="s">
        <v>354</v>
      </c>
      <c r="AI51" s="38">
        <v>22</v>
      </c>
      <c r="AJ51" s="38" t="s">
        <v>247</v>
      </c>
      <c r="AK51" s="38" t="s">
        <v>81</v>
      </c>
      <c r="AL51" s="38" t="s">
        <v>248</v>
      </c>
      <c r="AM51" s="38">
        <v>22</v>
      </c>
      <c r="AN51" s="38" t="s">
        <v>250</v>
      </c>
      <c r="AO51" s="38" t="s">
        <v>68</v>
      </c>
      <c r="AP51" s="38" t="s">
        <v>355</v>
      </c>
      <c r="AQ51" s="38">
        <v>23</v>
      </c>
      <c r="AR51" s="38" t="s">
        <v>356</v>
      </c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66"/>
      <c r="BH51" s="37">
        <v>1</v>
      </c>
      <c r="BI51" s="61" t="s">
        <v>357</v>
      </c>
      <c r="BJ51" s="38" t="s">
        <v>64</v>
      </c>
      <c r="BK51" t="s">
        <v>155</v>
      </c>
      <c r="BL51" s="50">
        <v>33118</v>
      </c>
      <c r="BM51">
        <v>22</v>
      </c>
      <c r="BP51" s="45">
        <f t="shared" si="6"/>
        <v>4</v>
      </c>
      <c r="BQ51" s="45">
        <f t="shared" si="7"/>
        <v>2</v>
      </c>
      <c r="BR51" s="45">
        <f t="shared" si="13"/>
        <v>3</v>
      </c>
      <c r="BS51" s="73"/>
      <c r="BU51" s="48">
        <f t="shared" si="11"/>
        <v>0</v>
      </c>
      <c r="BV51" s="45">
        <f t="shared" si="4"/>
        <v>1</v>
      </c>
      <c r="BW51" s="46">
        <f t="shared" si="5"/>
        <v>18.5</v>
      </c>
    </row>
    <row r="52" spans="1:75" ht="15">
      <c r="A52" s="31">
        <f t="shared" si="9"/>
        <v>48</v>
      </c>
      <c r="B52" s="97"/>
      <c r="C52" s="97" t="s">
        <v>437</v>
      </c>
      <c r="D52" s="97"/>
      <c r="E52" s="97"/>
      <c r="F52" s="97"/>
      <c r="G52" s="76" t="s">
        <v>74</v>
      </c>
      <c r="H52" s="78">
        <v>110544433024</v>
      </c>
      <c r="I52" s="78" t="s">
        <v>187</v>
      </c>
      <c r="J52" s="97" t="s">
        <v>337</v>
      </c>
      <c r="K52" s="97"/>
      <c r="L52" s="97" t="s">
        <v>438</v>
      </c>
      <c r="M52" s="97"/>
      <c r="N52" s="76" t="s">
        <v>69</v>
      </c>
      <c r="O52" s="98">
        <v>750000</v>
      </c>
      <c r="P52" s="98"/>
      <c r="Q52" s="98">
        <f>O52</f>
        <v>750000</v>
      </c>
      <c r="R52" s="97"/>
      <c r="S52" s="97"/>
      <c r="T52" s="76">
        <v>4</v>
      </c>
      <c r="U52" s="49">
        <f t="shared" si="12"/>
        <v>187500</v>
      </c>
      <c r="V52" s="104">
        <v>3.25</v>
      </c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 t="s">
        <v>68</v>
      </c>
      <c r="AP52" s="97">
        <v>7.45</v>
      </c>
      <c r="AQ52" s="97">
        <v>24</v>
      </c>
      <c r="AR52" s="97">
        <v>3.1</v>
      </c>
      <c r="AS52" s="97" t="s">
        <v>439</v>
      </c>
      <c r="AT52" s="97">
        <v>69.4</v>
      </c>
      <c r="AU52" s="97">
        <v>20</v>
      </c>
      <c r="AV52" s="97">
        <v>3.47</v>
      </c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>
        <f t="shared" si="13"/>
        <v>3</v>
      </c>
      <c r="BS52" s="97"/>
      <c r="BT52" s="97"/>
      <c r="BU52" s="97"/>
      <c r="BV52" s="97"/>
      <c r="BW52" s="97"/>
    </row>
    <row r="53" spans="1:75" ht="15">
      <c r="A53" s="31">
        <f t="shared" si="9"/>
        <v>49</v>
      </c>
      <c r="B53" s="7">
        <v>90</v>
      </c>
      <c r="C53" s="5" t="s">
        <v>197</v>
      </c>
      <c r="D53" s="5"/>
      <c r="E53" s="5"/>
      <c r="F53" s="5"/>
      <c r="G53" s="7" t="s">
        <v>96</v>
      </c>
      <c r="H53" s="11">
        <v>100611404115</v>
      </c>
      <c r="I53" s="7" t="s">
        <v>198</v>
      </c>
      <c r="J53" s="5" t="s">
        <v>199</v>
      </c>
      <c r="K53" s="5" t="s">
        <v>200</v>
      </c>
      <c r="L53" s="5" t="s">
        <v>201</v>
      </c>
      <c r="M53" s="5" t="s">
        <v>202</v>
      </c>
      <c r="N53" s="5" t="s">
        <v>69</v>
      </c>
      <c r="O53" s="10">
        <v>1000000</v>
      </c>
      <c r="P53" s="10">
        <v>0</v>
      </c>
      <c r="Q53" s="10">
        <f aca="true" t="shared" si="14" ref="Q53:Q60">SUM(O53:P53)</f>
        <v>1000000</v>
      </c>
      <c r="R53" s="5">
        <v>0</v>
      </c>
      <c r="S53" s="5"/>
      <c r="T53" s="7">
        <v>4</v>
      </c>
      <c r="U53" s="14">
        <f t="shared" si="12"/>
        <v>250000</v>
      </c>
      <c r="V53" s="103">
        <v>3.28</v>
      </c>
      <c r="W53" s="7">
        <v>213</v>
      </c>
      <c r="X53" s="7">
        <v>66</v>
      </c>
      <c r="Y53" s="7" t="s">
        <v>81</v>
      </c>
      <c r="Z53" s="7" t="s">
        <v>203</v>
      </c>
      <c r="AA53" s="7">
        <v>23</v>
      </c>
      <c r="AB53" s="7" t="s">
        <v>100</v>
      </c>
      <c r="AC53" s="7" t="s">
        <v>68</v>
      </c>
      <c r="AD53" s="7" t="s">
        <v>204</v>
      </c>
      <c r="AE53" s="7">
        <v>22</v>
      </c>
      <c r="AF53" s="7" t="s">
        <v>205</v>
      </c>
      <c r="AG53" s="7" t="s">
        <v>80</v>
      </c>
      <c r="AH53" s="7" t="s">
        <v>206</v>
      </c>
      <c r="AI53" s="7">
        <v>21</v>
      </c>
      <c r="AJ53" s="7" t="s">
        <v>207</v>
      </c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 t="s">
        <v>208</v>
      </c>
      <c r="BF53" s="67"/>
      <c r="BG53" s="15">
        <v>4</v>
      </c>
      <c r="BH53" s="7">
        <v>3</v>
      </c>
      <c r="BI53" s="13">
        <v>8563557717</v>
      </c>
      <c r="BJ53" s="5" t="s">
        <v>194</v>
      </c>
      <c r="BK53" s="4" t="s">
        <v>155</v>
      </c>
      <c r="BL53" s="30">
        <v>33352</v>
      </c>
      <c r="BM53" s="4">
        <v>21</v>
      </c>
      <c r="BN53" s="47">
        <v>215367625</v>
      </c>
      <c r="BO53" s="4" t="s">
        <v>238</v>
      </c>
      <c r="BP53" s="45">
        <f aca="true" t="shared" si="15" ref="BP53:BP63">IF(AND(U53&gt;3000000,U53&lt;=6000000),1,IF(AND(U53&gt;2000000,U53&lt;=3000000),2,IF(AND(U53&gt;1000000,U53&lt;=2000000),3,IF(AND(U53&gt;1,U53&lt;=1000000),4,0))))</f>
        <v>4</v>
      </c>
      <c r="BQ53" s="45">
        <f aca="true" t="shared" si="16" ref="BQ53:BQ63">IF(AND(T53&gt;=0,T53&lt;=3),1,IF(AND(T53&gt;=4,T53&lt;=5),2,IF(AND(T53&gt;6,T53&lt;=7),3,4)))</f>
        <v>2</v>
      </c>
      <c r="BR53" s="45">
        <f t="shared" si="13"/>
        <v>4</v>
      </c>
      <c r="BS53" s="45">
        <f aca="true" t="shared" si="17" ref="BS53:BS61">IF(AND(BG53&gt;1,BG53&lt;=2),1,IF(AND(BG53&gt;7,BG53&lt;=8),2,IF(AND(BG53&gt;5,BG53&lt;=6),3,IF(AND(BG53&gt;3,BG53&lt;=4),4,0))))</f>
        <v>4</v>
      </c>
      <c r="BT53" s="4"/>
      <c r="BU53" s="48">
        <f aca="true" t="shared" si="18" ref="BU53:BU61">IF(AND(BF53&gt;=1,BF53&lt;=3),3,0)</f>
        <v>0</v>
      </c>
      <c r="BV53" s="45">
        <f aca="true" t="shared" si="19" ref="BV53:BV63">IF(AND(BH53&gt;=1,BH53&lt;=5),1,IF(AND(BH53&gt;5,BH53&lt;=10),2,IF(AND(BH53&gt;10,BH53&lt;=15),3,IF(AND(BH53&gt;15,BH53&lt;=30),4,0))))</f>
        <v>1</v>
      </c>
      <c r="BW53" s="46">
        <f aca="true" t="shared" si="20" ref="BW53:BW63">(BP53*2)+(BQ53*1)+(BR53*2.5)+(BS53*1)+(BT53*1)+(BU53*1)+(BV53*1)</f>
        <v>25</v>
      </c>
    </row>
    <row r="54" spans="1:75" ht="15">
      <c r="A54" s="31">
        <f t="shared" si="9"/>
        <v>50</v>
      </c>
      <c r="B54" s="7">
        <v>80</v>
      </c>
      <c r="C54" s="5" t="s">
        <v>213</v>
      </c>
      <c r="D54" s="5"/>
      <c r="E54" s="5"/>
      <c r="F54" s="5"/>
      <c r="G54" s="7" t="s">
        <v>96</v>
      </c>
      <c r="H54" s="11">
        <v>110621434024</v>
      </c>
      <c r="I54" s="7" t="s">
        <v>198</v>
      </c>
      <c r="J54" s="5" t="s">
        <v>210</v>
      </c>
      <c r="K54" s="5" t="s">
        <v>211</v>
      </c>
      <c r="L54" s="5" t="s">
        <v>70</v>
      </c>
      <c r="M54" s="5" t="s">
        <v>202</v>
      </c>
      <c r="N54" s="5" t="s">
        <v>69</v>
      </c>
      <c r="O54" s="10">
        <v>1500000</v>
      </c>
      <c r="P54" s="10">
        <v>0</v>
      </c>
      <c r="Q54" s="10">
        <f t="shared" si="14"/>
        <v>1500000</v>
      </c>
      <c r="R54" s="5">
        <v>0</v>
      </c>
      <c r="S54" s="5"/>
      <c r="T54" s="7">
        <v>3</v>
      </c>
      <c r="U54" s="14">
        <f t="shared" si="12"/>
        <v>500000</v>
      </c>
      <c r="V54" s="103">
        <v>3.23</v>
      </c>
      <c r="W54" s="7">
        <v>68</v>
      </c>
      <c r="X54" s="7">
        <v>21</v>
      </c>
      <c r="Y54" s="7" t="s">
        <v>68</v>
      </c>
      <c r="Z54" s="7" t="s">
        <v>214</v>
      </c>
      <c r="AA54" s="7">
        <v>21</v>
      </c>
      <c r="AB54" s="7" t="s">
        <v>215</v>
      </c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 t="s">
        <v>208</v>
      </c>
      <c r="BF54" s="67"/>
      <c r="BG54" s="15">
        <v>4</v>
      </c>
      <c r="BH54" s="7">
        <v>3</v>
      </c>
      <c r="BI54" s="13">
        <v>81935022371</v>
      </c>
      <c r="BJ54" s="5" t="s">
        <v>194</v>
      </c>
      <c r="BK54" s="4" t="s">
        <v>176</v>
      </c>
      <c r="BL54" s="30">
        <v>33922</v>
      </c>
      <c r="BM54" s="4">
        <v>20</v>
      </c>
      <c r="BN54" s="47" t="s">
        <v>208</v>
      </c>
      <c r="BO54" s="4" t="s">
        <v>208</v>
      </c>
      <c r="BP54" s="45">
        <f t="shared" si="15"/>
        <v>4</v>
      </c>
      <c r="BQ54" s="45">
        <f t="shared" si="16"/>
        <v>1</v>
      </c>
      <c r="BR54" s="45">
        <f t="shared" si="13"/>
        <v>3</v>
      </c>
      <c r="BS54" s="45">
        <f t="shared" si="17"/>
        <v>4</v>
      </c>
      <c r="BT54" s="4"/>
      <c r="BU54" s="48">
        <f t="shared" si="18"/>
        <v>0</v>
      </c>
      <c r="BV54" s="45">
        <f t="shared" si="19"/>
        <v>1</v>
      </c>
      <c r="BW54" s="46">
        <f t="shared" si="20"/>
        <v>21.5</v>
      </c>
    </row>
    <row r="55" spans="1:75" ht="15">
      <c r="A55" s="31">
        <f t="shared" si="9"/>
        <v>51</v>
      </c>
      <c r="B55" s="7">
        <v>312</v>
      </c>
      <c r="C55" s="5" t="s">
        <v>209</v>
      </c>
      <c r="D55" s="5"/>
      <c r="E55" s="5"/>
      <c r="F55" s="5"/>
      <c r="G55" s="7" t="s">
        <v>96</v>
      </c>
      <c r="H55" s="11">
        <v>100621403312</v>
      </c>
      <c r="I55" s="7" t="s">
        <v>198</v>
      </c>
      <c r="J55" s="5" t="s">
        <v>210</v>
      </c>
      <c r="K55" s="5" t="s">
        <v>211</v>
      </c>
      <c r="L55" s="5"/>
      <c r="M55" s="5" t="s">
        <v>212</v>
      </c>
      <c r="N55" s="5">
        <v>0</v>
      </c>
      <c r="O55" s="10">
        <v>0</v>
      </c>
      <c r="P55" s="10">
        <v>600000</v>
      </c>
      <c r="Q55" s="10">
        <f t="shared" si="14"/>
        <v>600000</v>
      </c>
      <c r="R55" s="5">
        <v>0</v>
      </c>
      <c r="S55" s="5"/>
      <c r="T55" s="7">
        <v>1</v>
      </c>
      <c r="U55" s="14">
        <f t="shared" si="12"/>
        <v>600000</v>
      </c>
      <c r="V55" s="103">
        <v>3.36</v>
      </c>
      <c r="W55" s="7">
        <v>213.2</v>
      </c>
      <c r="X55" s="7">
        <v>64</v>
      </c>
      <c r="Y55" s="7" t="s">
        <v>80</v>
      </c>
      <c r="Z55" s="7">
        <v>67.3</v>
      </c>
      <c r="AA55" s="7">
        <v>21</v>
      </c>
      <c r="AB55" s="7">
        <v>3.2</v>
      </c>
      <c r="AC55" s="7" t="s">
        <v>68</v>
      </c>
      <c r="AD55" s="7">
        <v>75.4</v>
      </c>
      <c r="AE55" s="7">
        <v>22</v>
      </c>
      <c r="AF55" s="7">
        <v>3.43</v>
      </c>
      <c r="AG55" s="7" t="s">
        <v>81</v>
      </c>
      <c r="AH55" s="7">
        <v>70.5</v>
      </c>
      <c r="AI55" s="7">
        <v>21</v>
      </c>
      <c r="AJ55" s="7">
        <v>3.36</v>
      </c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15">
        <v>4</v>
      </c>
      <c r="BH55" s="7">
        <v>5</v>
      </c>
      <c r="BI55" s="13">
        <v>85791246295</v>
      </c>
      <c r="BJ55" s="5" t="s">
        <v>114</v>
      </c>
      <c r="BK55" s="4" t="s">
        <v>176</v>
      </c>
      <c r="BL55" s="30">
        <v>33477</v>
      </c>
      <c r="BM55" s="4">
        <v>21</v>
      </c>
      <c r="BN55" s="47">
        <v>215367783</v>
      </c>
      <c r="BO55" s="4" t="s">
        <v>238</v>
      </c>
      <c r="BP55" s="45">
        <f t="shared" si="15"/>
        <v>4</v>
      </c>
      <c r="BQ55" s="45">
        <f t="shared" si="16"/>
        <v>1</v>
      </c>
      <c r="BR55" s="45">
        <f t="shared" si="13"/>
        <v>4</v>
      </c>
      <c r="BS55" s="45">
        <f t="shared" si="17"/>
        <v>4</v>
      </c>
      <c r="BT55" s="4"/>
      <c r="BU55" s="45">
        <f t="shared" si="18"/>
        <v>0</v>
      </c>
      <c r="BV55" s="45">
        <f t="shared" si="19"/>
        <v>1</v>
      </c>
      <c r="BW55" s="46">
        <f t="shared" si="20"/>
        <v>24</v>
      </c>
    </row>
    <row r="56" spans="1:75" ht="15">
      <c r="A56" s="31">
        <f t="shared" si="9"/>
        <v>52</v>
      </c>
      <c r="B56" s="7">
        <v>55</v>
      </c>
      <c r="C56" s="5" t="s">
        <v>280</v>
      </c>
      <c r="D56" s="5"/>
      <c r="E56" s="5"/>
      <c r="F56" s="5"/>
      <c r="G56" s="7" t="s">
        <v>74</v>
      </c>
      <c r="H56" s="11">
        <v>100721405499</v>
      </c>
      <c r="I56" s="7" t="s">
        <v>217</v>
      </c>
      <c r="J56" s="5" t="s">
        <v>281</v>
      </c>
      <c r="K56" s="5" t="s">
        <v>282</v>
      </c>
      <c r="L56" s="5" t="s">
        <v>283</v>
      </c>
      <c r="M56" s="5" t="s">
        <v>79</v>
      </c>
      <c r="N56" s="7" t="s">
        <v>69</v>
      </c>
      <c r="O56" s="9">
        <v>800000</v>
      </c>
      <c r="P56" s="9">
        <v>0</v>
      </c>
      <c r="Q56" s="9">
        <f t="shared" si="14"/>
        <v>800000</v>
      </c>
      <c r="R56" s="5"/>
      <c r="S56" s="5"/>
      <c r="T56" s="7">
        <v>3</v>
      </c>
      <c r="U56" s="14">
        <f t="shared" si="12"/>
        <v>266666.6666666667</v>
      </c>
      <c r="V56" s="103">
        <v>3.08</v>
      </c>
      <c r="W56" s="5">
        <v>231.9</v>
      </c>
      <c r="X56" s="5">
        <v>72</v>
      </c>
      <c r="Y56" s="5" t="s">
        <v>80</v>
      </c>
      <c r="Z56" s="5">
        <v>80.2</v>
      </c>
      <c r="AA56" s="5">
        <v>24</v>
      </c>
      <c r="AB56" s="5">
        <v>3.34</v>
      </c>
      <c r="AC56" s="5" t="s">
        <v>81</v>
      </c>
      <c r="AD56" s="5">
        <v>77.9</v>
      </c>
      <c r="AE56" s="5">
        <v>24</v>
      </c>
      <c r="AF56" s="5">
        <v>3.25</v>
      </c>
      <c r="AG56" s="5" t="s">
        <v>68</v>
      </c>
      <c r="AH56" s="5">
        <v>73.8</v>
      </c>
      <c r="AI56" s="5">
        <v>24</v>
      </c>
      <c r="AJ56" s="5">
        <v>3.08</v>
      </c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15">
        <v>4</v>
      </c>
      <c r="BH56" s="7">
        <v>1</v>
      </c>
      <c r="BI56" s="13">
        <v>81217532618</v>
      </c>
      <c r="BJ56" s="5" t="s">
        <v>114</v>
      </c>
      <c r="BK56" s="4" t="s">
        <v>284</v>
      </c>
      <c r="BL56" s="30">
        <v>33687</v>
      </c>
      <c r="BM56" s="4">
        <v>20</v>
      </c>
      <c r="BN56" s="51"/>
      <c r="BO56" s="4"/>
      <c r="BP56" s="45">
        <f t="shared" si="15"/>
        <v>4</v>
      </c>
      <c r="BQ56" s="45">
        <f t="shared" si="16"/>
        <v>1</v>
      </c>
      <c r="BR56" s="45">
        <f t="shared" si="13"/>
        <v>3</v>
      </c>
      <c r="BS56" s="45">
        <f t="shared" si="17"/>
        <v>4</v>
      </c>
      <c r="BT56" s="4"/>
      <c r="BU56" s="45">
        <f t="shared" si="18"/>
        <v>0</v>
      </c>
      <c r="BV56" s="45">
        <f t="shared" si="19"/>
        <v>1</v>
      </c>
      <c r="BW56" s="46">
        <f t="shared" si="20"/>
        <v>21.5</v>
      </c>
    </row>
    <row r="57" spans="1:75" ht="15">
      <c r="A57" s="31">
        <f t="shared" si="9"/>
        <v>53</v>
      </c>
      <c r="B57" s="7">
        <v>448</v>
      </c>
      <c r="C57" s="5" t="s">
        <v>285</v>
      </c>
      <c r="D57" s="5"/>
      <c r="E57" s="5"/>
      <c r="F57" s="5"/>
      <c r="G57" s="7" t="s">
        <v>74</v>
      </c>
      <c r="H57" s="11">
        <v>100721403487</v>
      </c>
      <c r="I57" s="7" t="s">
        <v>217</v>
      </c>
      <c r="J57" s="5" t="s">
        <v>281</v>
      </c>
      <c r="K57" s="5" t="s">
        <v>282</v>
      </c>
      <c r="L57" s="5" t="s">
        <v>129</v>
      </c>
      <c r="M57" s="5" t="s">
        <v>202</v>
      </c>
      <c r="N57" s="7" t="s">
        <v>69</v>
      </c>
      <c r="O57" s="9">
        <v>800000</v>
      </c>
      <c r="P57" s="9">
        <v>0</v>
      </c>
      <c r="Q57" s="9">
        <f t="shared" si="14"/>
        <v>800000</v>
      </c>
      <c r="R57" s="5"/>
      <c r="S57" s="5"/>
      <c r="T57" s="7">
        <v>3</v>
      </c>
      <c r="U57" s="14">
        <f t="shared" si="12"/>
        <v>266666.6666666667</v>
      </c>
      <c r="V57" s="103" t="s">
        <v>286</v>
      </c>
      <c r="W57" s="5">
        <v>242</v>
      </c>
      <c r="X57" s="5">
        <v>72</v>
      </c>
      <c r="Y57" s="5" t="s">
        <v>81</v>
      </c>
      <c r="Z57" s="5" t="s">
        <v>287</v>
      </c>
      <c r="AA57" s="5">
        <v>24</v>
      </c>
      <c r="AB57" s="5" t="s">
        <v>288</v>
      </c>
      <c r="AC57" s="5" t="s">
        <v>68</v>
      </c>
      <c r="AD57" s="5" t="s">
        <v>289</v>
      </c>
      <c r="AE57" s="5">
        <v>24</v>
      </c>
      <c r="AF57" s="5" t="s">
        <v>290</v>
      </c>
      <c r="AG57" s="5" t="s">
        <v>80</v>
      </c>
      <c r="AH57" s="5" t="s">
        <v>291</v>
      </c>
      <c r="AI57" s="5">
        <v>24</v>
      </c>
      <c r="AJ57" s="5" t="s">
        <v>286</v>
      </c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 t="s">
        <v>208</v>
      </c>
      <c r="BF57" s="5"/>
      <c r="BG57" s="15">
        <v>4</v>
      </c>
      <c r="BH57" s="7">
        <v>1</v>
      </c>
      <c r="BI57" s="13">
        <v>85790987388</v>
      </c>
      <c r="BJ57" s="5" t="s">
        <v>107</v>
      </c>
      <c r="BK57" s="4" t="s">
        <v>142</v>
      </c>
      <c r="BL57" s="30">
        <v>33564</v>
      </c>
      <c r="BM57" s="4">
        <v>21</v>
      </c>
      <c r="BN57" s="51" t="s">
        <v>208</v>
      </c>
      <c r="BO57" s="4" t="s">
        <v>208</v>
      </c>
      <c r="BP57" s="45">
        <f t="shared" si="15"/>
        <v>4</v>
      </c>
      <c r="BQ57" s="45">
        <f t="shared" si="16"/>
        <v>1</v>
      </c>
      <c r="BR57" s="45">
        <f t="shared" si="13"/>
        <v>0</v>
      </c>
      <c r="BS57" s="45">
        <f t="shared" si="17"/>
        <v>4</v>
      </c>
      <c r="BT57" s="4"/>
      <c r="BU57" s="45">
        <f t="shared" si="18"/>
        <v>0</v>
      </c>
      <c r="BV57" s="45">
        <f t="shared" si="19"/>
        <v>1</v>
      </c>
      <c r="BW57" s="46">
        <f t="shared" si="20"/>
        <v>14</v>
      </c>
    </row>
    <row r="58" spans="1:75" ht="15">
      <c r="A58" s="31">
        <f t="shared" si="9"/>
        <v>54</v>
      </c>
      <c r="B58" s="7">
        <v>532</v>
      </c>
      <c r="C58" s="5" t="s">
        <v>221</v>
      </c>
      <c r="D58" s="5"/>
      <c r="E58" s="5"/>
      <c r="F58" s="5"/>
      <c r="G58" s="7" t="s">
        <v>74</v>
      </c>
      <c r="H58" s="11">
        <v>100731405558</v>
      </c>
      <c r="I58" s="7" t="s">
        <v>217</v>
      </c>
      <c r="J58" s="5" t="s">
        <v>218</v>
      </c>
      <c r="K58" s="5" t="s">
        <v>219</v>
      </c>
      <c r="L58" s="5" t="s">
        <v>70</v>
      </c>
      <c r="M58" s="5"/>
      <c r="N58" s="7" t="s">
        <v>69</v>
      </c>
      <c r="O58" s="9">
        <v>1000000</v>
      </c>
      <c r="P58" s="9">
        <v>0</v>
      </c>
      <c r="Q58" s="9">
        <f t="shared" si="14"/>
        <v>1000000</v>
      </c>
      <c r="R58" s="5"/>
      <c r="S58" s="5"/>
      <c r="T58" s="7">
        <v>3</v>
      </c>
      <c r="U58" s="14">
        <f t="shared" si="12"/>
        <v>333333.3333333333</v>
      </c>
      <c r="V58" s="103">
        <v>3.05</v>
      </c>
      <c r="W58" s="5">
        <v>212.5</v>
      </c>
      <c r="X58" s="5">
        <v>65</v>
      </c>
      <c r="Y58" s="5" t="s">
        <v>68</v>
      </c>
      <c r="Z58" s="5">
        <v>69.1</v>
      </c>
      <c r="AA58" s="5">
        <v>21</v>
      </c>
      <c r="AB58" s="5">
        <v>3.29</v>
      </c>
      <c r="AC58" s="5" t="s">
        <v>81</v>
      </c>
      <c r="AD58" s="5">
        <v>76.3</v>
      </c>
      <c r="AE58" s="5">
        <v>22</v>
      </c>
      <c r="AF58" s="5">
        <v>3.47</v>
      </c>
      <c r="AG58" s="5" t="s">
        <v>80</v>
      </c>
      <c r="AH58" s="5">
        <v>67.1</v>
      </c>
      <c r="AI58" s="5">
        <v>22</v>
      </c>
      <c r="AJ58" s="5">
        <v>3.05</v>
      </c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15">
        <v>4</v>
      </c>
      <c r="BH58" s="7">
        <v>2</v>
      </c>
      <c r="BI58" s="13">
        <v>8563263277</v>
      </c>
      <c r="BJ58" s="5" t="s">
        <v>82</v>
      </c>
      <c r="BK58" s="4" t="s">
        <v>102</v>
      </c>
      <c r="BL58" s="30">
        <v>33571</v>
      </c>
      <c r="BM58" s="4">
        <v>21</v>
      </c>
      <c r="BN58" s="51"/>
      <c r="BO58" s="4"/>
      <c r="BP58" s="45">
        <f t="shared" si="15"/>
        <v>4</v>
      </c>
      <c r="BQ58" s="45">
        <f t="shared" si="16"/>
        <v>1</v>
      </c>
      <c r="BR58" s="45">
        <f t="shared" si="13"/>
        <v>3</v>
      </c>
      <c r="BS58" s="45">
        <f t="shared" si="17"/>
        <v>4</v>
      </c>
      <c r="BT58" s="4"/>
      <c r="BU58" s="45">
        <f t="shared" si="18"/>
        <v>0</v>
      </c>
      <c r="BV58" s="45">
        <f t="shared" si="19"/>
        <v>1</v>
      </c>
      <c r="BW58" s="46">
        <f t="shared" si="20"/>
        <v>21.5</v>
      </c>
    </row>
    <row r="59" spans="1:75" ht="15">
      <c r="A59" s="31">
        <f t="shared" si="9"/>
        <v>55</v>
      </c>
      <c r="B59" s="7">
        <v>345</v>
      </c>
      <c r="C59" s="5" t="s">
        <v>216</v>
      </c>
      <c r="D59" s="5"/>
      <c r="E59" s="5"/>
      <c r="F59" s="5"/>
      <c r="G59" s="7" t="s">
        <v>74</v>
      </c>
      <c r="H59" s="11">
        <v>100731405548</v>
      </c>
      <c r="I59" s="7" t="s">
        <v>217</v>
      </c>
      <c r="J59" s="5" t="s">
        <v>218</v>
      </c>
      <c r="K59" s="5" t="s">
        <v>219</v>
      </c>
      <c r="L59" s="5" t="s">
        <v>70</v>
      </c>
      <c r="M59" s="5" t="s">
        <v>79</v>
      </c>
      <c r="N59" s="7" t="s">
        <v>69</v>
      </c>
      <c r="O59" s="9">
        <v>1250000</v>
      </c>
      <c r="P59" s="9">
        <v>0</v>
      </c>
      <c r="Q59" s="9">
        <f t="shared" si="14"/>
        <v>1250000</v>
      </c>
      <c r="R59" s="5"/>
      <c r="S59" s="5"/>
      <c r="T59" s="7">
        <v>3</v>
      </c>
      <c r="U59" s="14">
        <f t="shared" si="12"/>
        <v>416666.6666666667</v>
      </c>
      <c r="V59" s="103">
        <v>3.06</v>
      </c>
      <c r="W59" s="5">
        <v>204.8</v>
      </c>
      <c r="X59" s="5">
        <v>65</v>
      </c>
      <c r="Y59" s="5" t="s">
        <v>80</v>
      </c>
      <c r="Z59" s="5">
        <v>70.7</v>
      </c>
      <c r="AA59" s="5">
        <v>22</v>
      </c>
      <c r="AB59" s="5">
        <v>3.21</v>
      </c>
      <c r="AC59" s="5" t="s">
        <v>81</v>
      </c>
      <c r="AD59" s="5">
        <v>69.8</v>
      </c>
      <c r="AE59" s="5">
        <v>22</v>
      </c>
      <c r="AF59" s="5">
        <v>3.17</v>
      </c>
      <c r="AG59" s="5" t="s">
        <v>68</v>
      </c>
      <c r="AH59" s="5">
        <v>64.3</v>
      </c>
      <c r="AI59" s="5">
        <v>21</v>
      </c>
      <c r="AJ59" s="5">
        <v>3.06</v>
      </c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15">
        <v>4</v>
      </c>
      <c r="BH59" s="7">
        <v>1</v>
      </c>
      <c r="BI59" s="13">
        <v>85730517657</v>
      </c>
      <c r="BJ59" s="5" t="s">
        <v>220</v>
      </c>
      <c r="BK59" s="4" t="s">
        <v>176</v>
      </c>
      <c r="BL59" s="30">
        <v>33697</v>
      </c>
      <c r="BM59" s="4">
        <v>20</v>
      </c>
      <c r="BN59" s="51"/>
      <c r="BO59" s="4"/>
      <c r="BP59" s="45">
        <f t="shared" si="15"/>
        <v>4</v>
      </c>
      <c r="BQ59" s="45">
        <f t="shared" si="16"/>
        <v>1</v>
      </c>
      <c r="BR59" s="45">
        <f t="shared" si="13"/>
        <v>3</v>
      </c>
      <c r="BS59" s="45">
        <f t="shared" si="17"/>
        <v>4</v>
      </c>
      <c r="BT59" s="4"/>
      <c r="BU59" s="45">
        <f t="shared" si="18"/>
        <v>0</v>
      </c>
      <c r="BV59" s="45">
        <f t="shared" si="19"/>
        <v>1</v>
      </c>
      <c r="BW59" s="46">
        <f t="shared" si="20"/>
        <v>21.5</v>
      </c>
    </row>
    <row r="60" spans="1:75" ht="15">
      <c r="A60" s="31">
        <f t="shared" si="9"/>
        <v>56</v>
      </c>
      <c r="B60" s="7">
        <v>224</v>
      </c>
      <c r="C60" s="5" t="s">
        <v>222</v>
      </c>
      <c r="D60" s="5"/>
      <c r="E60" s="5"/>
      <c r="F60" s="5"/>
      <c r="G60" s="7" t="s">
        <v>96</v>
      </c>
      <c r="H60" s="11">
        <v>110732403702</v>
      </c>
      <c r="I60" s="7" t="s">
        <v>217</v>
      </c>
      <c r="J60" s="5" t="s">
        <v>223</v>
      </c>
      <c r="K60" s="5" t="s">
        <v>224</v>
      </c>
      <c r="L60" s="5" t="s">
        <v>70</v>
      </c>
      <c r="M60" s="5" t="s">
        <v>79</v>
      </c>
      <c r="N60" s="7" t="s">
        <v>69</v>
      </c>
      <c r="O60" s="9">
        <v>1500000</v>
      </c>
      <c r="P60" s="9">
        <v>0</v>
      </c>
      <c r="Q60" s="9">
        <f t="shared" si="14"/>
        <v>1500000</v>
      </c>
      <c r="R60" s="5"/>
      <c r="S60" s="5"/>
      <c r="T60" s="7">
        <v>5</v>
      </c>
      <c r="U60" s="14">
        <f t="shared" si="12"/>
        <v>300000</v>
      </c>
      <c r="V60" s="103">
        <v>3.04</v>
      </c>
      <c r="W60" s="5">
        <v>63.9</v>
      </c>
      <c r="X60" s="5">
        <v>21</v>
      </c>
      <c r="Y60" s="5" t="s">
        <v>68</v>
      </c>
      <c r="Z60" s="5">
        <v>63.9</v>
      </c>
      <c r="AA60" s="5">
        <v>21</v>
      </c>
      <c r="AB60" s="5">
        <v>3.04</v>
      </c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15">
        <v>4</v>
      </c>
      <c r="BH60" s="7">
        <v>1</v>
      </c>
      <c r="BI60" s="13">
        <v>85730969670</v>
      </c>
      <c r="BJ60" s="5" t="s">
        <v>196</v>
      </c>
      <c r="BK60" s="4" t="s">
        <v>225</v>
      </c>
      <c r="BL60" s="30">
        <v>33861</v>
      </c>
      <c r="BM60" s="4">
        <v>20</v>
      </c>
      <c r="BN60" s="51"/>
      <c r="BO60" s="4"/>
      <c r="BP60" s="45">
        <f t="shared" si="15"/>
        <v>4</v>
      </c>
      <c r="BQ60" s="45">
        <f t="shared" si="16"/>
        <v>2</v>
      </c>
      <c r="BR60" s="45">
        <f t="shared" si="13"/>
        <v>3</v>
      </c>
      <c r="BS60" s="45">
        <f t="shared" si="17"/>
        <v>4</v>
      </c>
      <c r="BT60" s="4"/>
      <c r="BU60" s="45">
        <f t="shared" si="18"/>
        <v>0</v>
      </c>
      <c r="BV60" s="45">
        <f t="shared" si="19"/>
        <v>1</v>
      </c>
      <c r="BW60" s="46">
        <f t="shared" si="20"/>
        <v>22.5</v>
      </c>
    </row>
    <row r="61" spans="1:75" ht="15">
      <c r="A61" s="31">
        <f t="shared" si="9"/>
        <v>57</v>
      </c>
      <c r="B61" s="54">
        <v>629</v>
      </c>
      <c r="C61" s="55" t="s">
        <v>274</v>
      </c>
      <c r="D61" s="55" t="s">
        <v>275</v>
      </c>
      <c r="E61" s="55" t="s">
        <v>275</v>
      </c>
      <c r="F61" s="55"/>
      <c r="G61" s="54" t="s">
        <v>74</v>
      </c>
      <c r="H61" s="56">
        <v>109811415599</v>
      </c>
      <c r="I61" s="54" t="s">
        <v>217</v>
      </c>
      <c r="J61" s="55" t="s">
        <v>276</v>
      </c>
      <c r="K61" s="55" t="s">
        <v>277</v>
      </c>
      <c r="L61" s="55" t="s">
        <v>120</v>
      </c>
      <c r="M61" s="55"/>
      <c r="N61" s="54" t="s">
        <v>69</v>
      </c>
      <c r="O61" s="57">
        <v>1000000</v>
      </c>
      <c r="P61" s="57">
        <v>0</v>
      </c>
      <c r="Q61" s="57">
        <v>1000000</v>
      </c>
      <c r="R61" s="55">
        <v>0</v>
      </c>
      <c r="S61" s="55">
        <v>0</v>
      </c>
      <c r="T61" s="54">
        <v>3</v>
      </c>
      <c r="U61" s="64">
        <f t="shared" si="12"/>
        <v>333333.3333333333</v>
      </c>
      <c r="V61" s="107">
        <v>3.07</v>
      </c>
      <c r="W61" s="55">
        <v>319.3</v>
      </c>
      <c r="X61" s="55">
        <v>104</v>
      </c>
      <c r="Y61" s="55" t="s">
        <v>278</v>
      </c>
      <c r="Z61" s="55">
        <v>63.9</v>
      </c>
      <c r="AA61" s="55">
        <v>21</v>
      </c>
      <c r="AB61" s="55">
        <v>3.04</v>
      </c>
      <c r="AC61" s="55" t="s">
        <v>279</v>
      </c>
      <c r="AD61" s="55">
        <v>65.5</v>
      </c>
      <c r="AE61" s="55">
        <v>22</v>
      </c>
      <c r="AF61" s="55">
        <v>2.98</v>
      </c>
      <c r="AG61" s="55" t="s">
        <v>80</v>
      </c>
      <c r="AH61" s="55">
        <v>58.8</v>
      </c>
      <c r="AI61" s="55">
        <v>20</v>
      </c>
      <c r="AJ61" s="55">
        <v>2.94</v>
      </c>
      <c r="AK61" s="55" t="s">
        <v>81</v>
      </c>
      <c r="AL61" s="55">
        <v>61.2</v>
      </c>
      <c r="AM61" s="55">
        <v>20</v>
      </c>
      <c r="AN61" s="55">
        <v>3.06</v>
      </c>
      <c r="AO61" s="55" t="s">
        <v>68</v>
      </c>
      <c r="AP61" s="55">
        <v>69.9</v>
      </c>
      <c r="AQ61" s="55">
        <v>21</v>
      </c>
      <c r="AR61" s="55">
        <v>3.33</v>
      </c>
      <c r="AS61" s="55"/>
      <c r="AT61" s="55"/>
      <c r="AU61" s="55"/>
      <c r="AV61" s="55"/>
      <c r="AW61" s="55"/>
      <c r="AX61" s="55"/>
      <c r="AY61" s="55"/>
      <c r="AZ61" s="55"/>
      <c r="BA61" s="55"/>
      <c r="BB61" s="55"/>
      <c r="BC61" s="55"/>
      <c r="BD61" s="55"/>
      <c r="BE61" s="55"/>
      <c r="BF61" s="55"/>
      <c r="BG61" s="68">
        <v>6</v>
      </c>
      <c r="BH61" s="54">
        <v>1</v>
      </c>
      <c r="BI61" s="58">
        <v>85646660581</v>
      </c>
      <c r="BJ61" s="55" t="s">
        <v>107</v>
      </c>
      <c r="BK61" s="53" t="s">
        <v>83</v>
      </c>
      <c r="BL61" s="70">
        <v>33540</v>
      </c>
      <c r="BM61" s="53">
        <v>21</v>
      </c>
      <c r="BN61" s="53">
        <v>125901001174501</v>
      </c>
      <c r="BO61" s="53" t="s">
        <v>235</v>
      </c>
      <c r="BP61" s="71">
        <f t="shared" si="15"/>
        <v>4</v>
      </c>
      <c r="BQ61" s="71">
        <f t="shared" si="16"/>
        <v>1</v>
      </c>
      <c r="BR61" s="71">
        <f t="shared" si="13"/>
        <v>3</v>
      </c>
      <c r="BS61" s="71">
        <f t="shared" si="17"/>
        <v>3</v>
      </c>
      <c r="BT61" s="53"/>
      <c r="BU61" s="71">
        <f t="shared" si="18"/>
        <v>0</v>
      </c>
      <c r="BV61" s="71">
        <f t="shared" si="19"/>
        <v>1</v>
      </c>
      <c r="BW61" s="75">
        <f t="shared" si="20"/>
        <v>20.5</v>
      </c>
    </row>
    <row r="62" spans="1:75" ht="15">
      <c r="A62" s="31">
        <f t="shared" si="9"/>
        <v>58</v>
      </c>
      <c r="B62" s="7">
        <v>488</v>
      </c>
      <c r="C62" s="5" t="s">
        <v>229</v>
      </c>
      <c r="D62" s="5"/>
      <c r="E62" s="5"/>
      <c r="F62" s="5"/>
      <c r="G62" s="7" t="s">
        <v>74</v>
      </c>
      <c r="H62" s="11">
        <v>100112400031</v>
      </c>
      <c r="I62" s="7" t="s">
        <v>226</v>
      </c>
      <c r="J62" s="5" t="s">
        <v>227</v>
      </c>
      <c r="K62" s="5" t="s">
        <v>228</v>
      </c>
      <c r="L62" s="5" t="s">
        <v>70</v>
      </c>
      <c r="M62" s="5"/>
      <c r="N62" s="7" t="s">
        <v>69</v>
      </c>
      <c r="O62" s="10">
        <v>3000000</v>
      </c>
      <c r="P62" s="10">
        <v>0</v>
      </c>
      <c r="Q62" s="10">
        <f>SUM(O62:P62)</f>
        <v>3000000</v>
      </c>
      <c r="R62" s="5"/>
      <c r="S62" s="5"/>
      <c r="T62" s="7">
        <v>3</v>
      </c>
      <c r="U62" s="9">
        <f t="shared" si="12"/>
        <v>1000000</v>
      </c>
      <c r="V62" s="103">
        <v>3.13</v>
      </c>
      <c r="W62" s="7">
        <v>199.5</v>
      </c>
      <c r="X62" s="7">
        <v>63</v>
      </c>
      <c r="Y62" s="7" t="s">
        <v>80</v>
      </c>
      <c r="Z62" s="7">
        <v>69.3</v>
      </c>
      <c r="AA62" s="7">
        <v>21</v>
      </c>
      <c r="AB62" s="7">
        <v>3.3</v>
      </c>
      <c r="AC62" s="7" t="s">
        <v>81</v>
      </c>
      <c r="AD62" s="7">
        <v>64.5</v>
      </c>
      <c r="AE62" s="7">
        <v>21</v>
      </c>
      <c r="AF62" s="7">
        <v>3.07</v>
      </c>
      <c r="AG62" s="7" t="s">
        <v>68</v>
      </c>
      <c r="AH62" s="7">
        <v>65.7</v>
      </c>
      <c r="AI62" s="7">
        <v>21</v>
      </c>
      <c r="AJ62" s="7">
        <v>3.13</v>
      </c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>
        <v>4</v>
      </c>
      <c r="BG62" s="7"/>
      <c r="BH62" s="7">
        <v>1</v>
      </c>
      <c r="BI62" s="6">
        <v>81235259757</v>
      </c>
      <c r="BJ62" s="5" t="s">
        <v>114</v>
      </c>
      <c r="BK62" s="5" t="s">
        <v>94</v>
      </c>
      <c r="BL62" s="32">
        <v>32301</v>
      </c>
      <c r="BM62" s="5">
        <v>24</v>
      </c>
      <c r="BN62" s="13"/>
      <c r="BO62" s="5"/>
      <c r="BP62" s="33">
        <f t="shared" si="15"/>
        <v>4</v>
      </c>
      <c r="BQ62" s="33">
        <f t="shared" si="16"/>
        <v>1</v>
      </c>
      <c r="BR62" s="33">
        <f t="shared" si="13"/>
        <v>3</v>
      </c>
      <c r="BS62" s="33">
        <f>IF(AND(BF62&gt;1,BF62&lt;=2),1,IF(AND(BF62&gt;7,BF62&lt;=8),2,IF(AND(BF62&gt;5,BF62&lt;=6),3,IF(AND(BF62&gt;3,BF62&lt;=4),4,0))))</f>
        <v>4</v>
      </c>
      <c r="BT62" s="5"/>
      <c r="BU62" s="33">
        <f>IF(AND(BE62&gt;=1,BE62&lt;=3),3,0)</f>
        <v>0</v>
      </c>
      <c r="BV62" s="33">
        <f t="shared" si="19"/>
        <v>1</v>
      </c>
      <c r="BW62" s="37">
        <f t="shared" si="20"/>
        <v>21.5</v>
      </c>
    </row>
    <row r="63" spans="1:75" ht="15">
      <c r="A63" s="31">
        <f t="shared" si="9"/>
        <v>59</v>
      </c>
      <c r="B63" s="7">
        <v>1082</v>
      </c>
      <c r="C63" s="5" t="s">
        <v>448</v>
      </c>
      <c r="D63" s="5" t="s">
        <v>297</v>
      </c>
      <c r="E63" s="5"/>
      <c r="F63" s="5"/>
      <c r="G63" s="7" t="s">
        <v>74</v>
      </c>
      <c r="H63" s="11">
        <v>308112416055</v>
      </c>
      <c r="I63" s="7" t="s">
        <v>226</v>
      </c>
      <c r="J63" s="5" t="s">
        <v>227</v>
      </c>
      <c r="K63" s="5" t="s">
        <v>228</v>
      </c>
      <c r="L63" s="5"/>
      <c r="M63" s="5" t="s">
        <v>201</v>
      </c>
      <c r="N63" s="7" t="s">
        <v>69</v>
      </c>
      <c r="O63" s="10">
        <v>0</v>
      </c>
      <c r="P63" s="10">
        <v>500000</v>
      </c>
      <c r="Q63" s="10">
        <v>500000</v>
      </c>
      <c r="R63" s="5">
        <v>0</v>
      </c>
      <c r="S63" s="5">
        <v>0</v>
      </c>
      <c r="T63" s="7">
        <v>1</v>
      </c>
      <c r="U63" s="9">
        <f t="shared" si="12"/>
        <v>500000</v>
      </c>
      <c r="V63" s="8">
        <v>3.07</v>
      </c>
      <c r="W63" s="7">
        <v>424</v>
      </c>
      <c r="X63" s="7">
        <v>138</v>
      </c>
      <c r="Y63" s="7" t="s">
        <v>301</v>
      </c>
      <c r="Z63" s="7" t="s">
        <v>449</v>
      </c>
      <c r="AA63" s="7">
        <v>21</v>
      </c>
      <c r="AB63" s="7" t="s">
        <v>419</v>
      </c>
      <c r="AC63" s="7" t="s">
        <v>302</v>
      </c>
      <c r="AD63" s="7" t="s">
        <v>450</v>
      </c>
      <c r="AE63" s="7">
        <v>22</v>
      </c>
      <c r="AF63" s="7" t="s">
        <v>451</v>
      </c>
      <c r="AG63" s="7" t="s">
        <v>278</v>
      </c>
      <c r="AH63" s="7" t="s">
        <v>347</v>
      </c>
      <c r="AI63" s="7">
        <v>20</v>
      </c>
      <c r="AJ63" s="7" t="s">
        <v>308</v>
      </c>
      <c r="AK63" s="7" t="s">
        <v>279</v>
      </c>
      <c r="AL63" s="7" t="s">
        <v>452</v>
      </c>
      <c r="AM63" s="7">
        <v>21</v>
      </c>
      <c r="AN63" s="7" t="s">
        <v>165</v>
      </c>
      <c r="AO63" s="7" t="s">
        <v>80</v>
      </c>
      <c r="AP63" s="7" t="s">
        <v>453</v>
      </c>
      <c r="AQ63" s="7">
        <v>18</v>
      </c>
      <c r="AR63" s="7" t="s">
        <v>454</v>
      </c>
      <c r="AS63" s="7" t="s">
        <v>81</v>
      </c>
      <c r="AT63" s="7" t="s">
        <v>455</v>
      </c>
      <c r="AU63" s="7">
        <v>21</v>
      </c>
      <c r="AV63" s="7" t="s">
        <v>456</v>
      </c>
      <c r="AW63" s="7" t="s">
        <v>68</v>
      </c>
      <c r="AX63" s="7" t="s">
        <v>457</v>
      </c>
      <c r="AY63" s="7">
        <v>15</v>
      </c>
      <c r="AZ63" s="7" t="s">
        <v>458</v>
      </c>
      <c r="BA63" s="7"/>
      <c r="BB63" s="7"/>
      <c r="BC63" s="7"/>
      <c r="BD63" s="7"/>
      <c r="BE63" s="7"/>
      <c r="BF63" s="15">
        <v>8</v>
      </c>
      <c r="BG63" s="15"/>
      <c r="BH63" s="7">
        <v>1</v>
      </c>
      <c r="BI63" s="6" t="s">
        <v>459</v>
      </c>
      <c r="BJ63" s="5" t="s">
        <v>107</v>
      </c>
      <c r="BK63" s="5" t="s">
        <v>155</v>
      </c>
      <c r="BL63" s="32">
        <v>30975</v>
      </c>
      <c r="BM63" s="5">
        <v>28</v>
      </c>
      <c r="BN63" s="13"/>
      <c r="BO63" s="5"/>
      <c r="BP63" s="45">
        <f t="shared" si="15"/>
        <v>4</v>
      </c>
      <c r="BQ63" s="45">
        <f t="shared" si="16"/>
        <v>1</v>
      </c>
      <c r="BR63" s="45">
        <f t="shared" si="13"/>
        <v>3</v>
      </c>
      <c r="BS63" s="45">
        <f>IF(AND(BF63&gt;1,BF63&lt;=2),1,IF(AND(BF63&gt;7,BF63&lt;=8),2,IF(AND(BF63&gt;5,BF63&lt;=6),3,IF(AND(BF63&gt;3,BF63&lt;=4),4,0))))</f>
        <v>2</v>
      </c>
      <c r="BT63" s="4"/>
      <c r="BU63" s="45">
        <f>IF(AND(BE63&gt;=1,BE63&lt;=3),3,0)</f>
        <v>0</v>
      </c>
      <c r="BV63" s="45">
        <f t="shared" si="19"/>
        <v>1</v>
      </c>
      <c r="BW63" s="46">
        <f t="shared" si="20"/>
        <v>19.5</v>
      </c>
    </row>
    <row r="64" spans="1:75" ht="15">
      <c r="A64" s="31">
        <f t="shared" si="9"/>
        <v>60</v>
      </c>
      <c r="B64" s="7">
        <v>272</v>
      </c>
      <c r="C64" s="5" t="s">
        <v>446</v>
      </c>
      <c r="D64" s="5"/>
      <c r="E64" s="5"/>
      <c r="F64" s="5"/>
      <c r="G64" s="7" t="s">
        <v>74</v>
      </c>
      <c r="H64" s="11">
        <v>110112410055</v>
      </c>
      <c r="I64" s="7" t="s">
        <v>226</v>
      </c>
      <c r="J64" s="5" t="s">
        <v>227</v>
      </c>
      <c r="K64" s="5" t="s">
        <v>228</v>
      </c>
      <c r="L64" s="5" t="s">
        <v>283</v>
      </c>
      <c r="M64" s="5" t="s">
        <v>70</v>
      </c>
      <c r="N64" s="7" t="s">
        <v>69</v>
      </c>
      <c r="O64" s="10">
        <v>1000000</v>
      </c>
      <c r="P64" s="10">
        <v>1136700</v>
      </c>
      <c r="Q64" s="10">
        <f>SUM(O64:P64)</f>
        <v>2136700</v>
      </c>
      <c r="R64" s="5"/>
      <c r="S64" s="5"/>
      <c r="T64" s="7">
        <v>3</v>
      </c>
      <c r="U64" s="9">
        <f>Q64/T64</f>
        <v>712233.3333333334</v>
      </c>
      <c r="V64" s="103">
        <v>3.23</v>
      </c>
      <c r="W64" s="7">
        <v>68</v>
      </c>
      <c r="X64" s="7">
        <v>21</v>
      </c>
      <c r="Y64" s="7" t="s">
        <v>68</v>
      </c>
      <c r="Z64" s="7" t="s">
        <v>447</v>
      </c>
      <c r="AA64" s="7">
        <v>21</v>
      </c>
      <c r="AB64" s="7" t="s">
        <v>215</v>
      </c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15">
        <v>2</v>
      </c>
      <c r="BG64" s="15"/>
      <c r="BH64" s="7">
        <v>1</v>
      </c>
      <c r="BI64" s="6">
        <v>85649749991</v>
      </c>
      <c r="BJ64" s="5" t="s">
        <v>196</v>
      </c>
      <c r="BK64" s="5" t="s">
        <v>185</v>
      </c>
      <c r="BL64" s="32">
        <v>34138</v>
      </c>
      <c r="BM64" s="5">
        <v>19</v>
      </c>
      <c r="BN64" s="13"/>
      <c r="BO64" s="5"/>
      <c r="BP64" s="45">
        <f>IF(AND(U64&gt;3000000,U64&lt;=6000000),1,IF(AND(U64&gt;2000000,U64&lt;=3000000),2,IF(AND(U64&gt;1000000,U64&lt;=2000000),3,IF(AND(U64&gt;1,U64&lt;=1000000),4,0))))</f>
        <v>4</v>
      </c>
      <c r="BQ64" s="45">
        <f>IF(AND(T64&gt;=0,T64&lt;=3),1,IF(AND(T64&gt;=4,T64&lt;=5),2,IF(AND(T64&gt;6,T64&lt;=7),3,4)))</f>
        <v>1</v>
      </c>
      <c r="BR64" s="45">
        <f>IF(AND(V64&gt;2.5,V64&lt;=2.75),1,IF(AND(V64&gt;2.75,V64&lt;=3),2,IF(AND(V64&gt;3,V64&lt;=3.25),3,IF(AND(V64&gt;3.25,V64&lt;=4),4,0))))</f>
        <v>3</v>
      </c>
      <c r="BS64" s="45">
        <f>IF(AND(BF64&gt;1,BF64&lt;=2),1,IF(AND(BF64&gt;7,BF64&lt;=8),2,IF(AND(BF64&gt;5,BF64&lt;=6),3,IF(AND(BF64&gt;3,BF64&lt;=4),4,0))))</f>
        <v>1</v>
      </c>
      <c r="BT64" s="4"/>
      <c r="BU64" s="45">
        <f>IF(AND(BE64&gt;=1,BE64&lt;=3),3,0)</f>
        <v>0</v>
      </c>
      <c r="BV64" s="45">
        <f>IF(AND(BH64&gt;=1,BH64&lt;=5),1,IF(AND(BH64&gt;5,BH64&lt;=10),2,IF(AND(BH64&gt;10,BH64&lt;=15),3,IF(AND(BH64&gt;15,BH64&lt;=30),4,0))))</f>
        <v>1</v>
      </c>
      <c r="BW64" s="46">
        <f>(BP64*2)+(BQ64*1)+(BR64*2.5)+(BS64*1)+(BT64*1)+(BU64*1)+(BV64*1)</f>
        <v>18.5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2012-12-03T06:53:43Z</cp:lastPrinted>
  <dcterms:created xsi:type="dcterms:W3CDTF">2012-09-26T07:09:43Z</dcterms:created>
  <dcterms:modified xsi:type="dcterms:W3CDTF">2012-12-04T01:05:34Z</dcterms:modified>
  <cp:category/>
  <cp:version/>
  <cp:contentType/>
  <cp:contentStatus/>
</cp:coreProperties>
</file>